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/>
  <mc:AlternateContent xmlns:mc="http://schemas.openxmlformats.org/markup-compatibility/2006">
    <mc:Choice Requires="x15">
      <x15ac:absPath xmlns:x15ac="http://schemas.microsoft.com/office/spreadsheetml/2010/11/ac" url="https://d.docs.live.net/1a7e45a395beb619/Escritorio/HPM Alix Camacho/Nominas Alix Camacho/Nominas del Ejercicio Fiscal 2023/10. Octubre 2023/"/>
    </mc:Choice>
  </mc:AlternateContent>
  <xr:revisionPtr revIDLastSave="6" documentId="8_{27A24AFD-32F2-4D7D-A577-1AD850C134CA}" xr6:coauthVersionLast="47" xr6:coauthVersionMax="47" xr10:uidLastSave="{4DF7A300-FC34-4082-B4B7-3B1D2552C3B3}"/>
  <bookViews>
    <workbookView xWindow="-120" yWindow="-120" windowWidth="29040" windowHeight="15720" activeTab="1" xr2:uid="{00000000-000D-0000-FFFF-FFFF00000000}"/>
  </bookViews>
  <sheets>
    <sheet name="NOMINA REGIDORES " sheetId="1" r:id="rId1"/>
    <sheet name="NOMINA BASE " sheetId="2" r:id="rId2"/>
    <sheet name="NOMINA EVENTUAL " sheetId="4" r:id="rId3"/>
    <sheet name="NOMINA FORTAMUN" sheetId="6" r:id="rId4"/>
    <sheet name="NOMINA PENSIONADOS " sheetId="5" r:id="rId5"/>
  </sheets>
  <definedNames>
    <definedName name="_xlnm.Print_Area" localSheetId="2">'NOMINA EVENTUAL '!$A$1:$M$111</definedName>
    <definedName name="_xlnm.Print_Area" localSheetId="4">'NOMINA PENSIONADOS '!$A$1:$J$30</definedName>
    <definedName name="_xlnm.Print_Area" localSheetId="0">'NOMINA REGIDORES '!$A$1:$L$30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04" i="4" l="1"/>
  <c r="I104" i="4"/>
  <c r="K104" i="4"/>
  <c r="L104" i="4"/>
  <c r="L9" i="4"/>
  <c r="L73" i="4"/>
  <c r="I8" i="5"/>
  <c r="I19" i="5"/>
  <c r="I20" i="5"/>
  <c r="I18" i="5"/>
  <c r="I10" i="5"/>
  <c r="I11" i="5"/>
  <c r="I12" i="5"/>
  <c r="I13" i="5"/>
  <c r="I14" i="5"/>
  <c r="I15" i="5"/>
  <c r="I9" i="5"/>
  <c r="H49" i="6"/>
  <c r="I41" i="2"/>
  <c r="K19" i="1"/>
  <c r="G19" i="1"/>
  <c r="H19" i="1"/>
  <c r="E49" i="6"/>
  <c r="I21" i="5" l="1"/>
  <c r="K41" i="4" l="1"/>
  <c r="L41" i="4" s="1"/>
  <c r="K10" i="4"/>
  <c r="L10" i="4" s="1"/>
  <c r="K24" i="4"/>
  <c r="L24" i="4" s="1"/>
  <c r="E41" i="2"/>
  <c r="G41" i="2"/>
  <c r="H41" i="2"/>
  <c r="I30" i="6"/>
  <c r="J30" i="6" s="1"/>
  <c r="I31" i="6"/>
  <c r="J31" i="6" s="1"/>
  <c r="K25" i="4" l="1"/>
  <c r="L25" i="4" s="1"/>
  <c r="K18" i="4"/>
  <c r="L18" i="4" s="1"/>
  <c r="H104" i="4" l="1"/>
  <c r="I14" i="6" l="1"/>
  <c r="J14" i="6" s="1"/>
  <c r="I29" i="6"/>
  <c r="J29" i="6" s="1"/>
  <c r="I28" i="6"/>
  <c r="J28" i="6" s="1"/>
  <c r="I27" i="6"/>
  <c r="J27" i="6" s="1"/>
  <c r="I26" i="6"/>
  <c r="J26" i="6" s="1"/>
  <c r="I25" i="6"/>
  <c r="J25" i="6" s="1"/>
  <c r="I24" i="6"/>
  <c r="J24" i="6" s="1"/>
  <c r="I23" i="6"/>
  <c r="J23" i="6" s="1"/>
  <c r="I22" i="6"/>
  <c r="J22" i="6" s="1"/>
  <c r="I21" i="6"/>
  <c r="J21" i="6" s="1"/>
  <c r="I20" i="6"/>
  <c r="J20" i="6" s="1"/>
  <c r="I19" i="6"/>
  <c r="J19" i="6" s="1"/>
  <c r="I18" i="6"/>
  <c r="J18" i="6" s="1"/>
  <c r="I17" i="6"/>
  <c r="J17" i="6" s="1"/>
  <c r="I16" i="6"/>
  <c r="J16" i="6" s="1"/>
  <c r="I15" i="6"/>
  <c r="J15" i="6" s="1"/>
  <c r="I13" i="6"/>
  <c r="J13" i="6" s="1"/>
  <c r="I48" i="6"/>
  <c r="J48" i="6" s="1"/>
  <c r="I47" i="6"/>
  <c r="J47" i="6" s="1"/>
  <c r="I46" i="6"/>
  <c r="J46" i="6" s="1"/>
  <c r="I45" i="6"/>
  <c r="J45" i="6" s="1"/>
  <c r="I44" i="6"/>
  <c r="J44" i="6" s="1"/>
  <c r="I43" i="6"/>
  <c r="J43" i="6" s="1"/>
  <c r="I42" i="6"/>
  <c r="J42" i="6" s="1"/>
  <c r="I41" i="6"/>
  <c r="J41" i="6" s="1"/>
  <c r="I40" i="6"/>
  <c r="E104" i="4"/>
  <c r="K68" i="4"/>
  <c r="L68" i="4" s="1"/>
  <c r="K60" i="4"/>
  <c r="L60" i="4" s="1"/>
  <c r="J40" i="6" l="1"/>
  <c r="J13" i="2"/>
  <c r="K13" i="2" s="1"/>
  <c r="K82" i="4"/>
  <c r="L82" i="4" s="1"/>
  <c r="K74" i="4"/>
  <c r="L74" i="4" s="1"/>
  <c r="K100" i="4"/>
  <c r="L100" i="4" s="1"/>
  <c r="K50" i="4" l="1"/>
  <c r="L50" i="4" s="1"/>
  <c r="K69" i="4" l="1"/>
  <c r="L69" i="4" s="1"/>
  <c r="J104" i="4" l="1"/>
  <c r="K72" i="4"/>
  <c r="L72" i="4" s="1"/>
  <c r="K71" i="4"/>
  <c r="L71" i="4" s="1"/>
  <c r="K33" i="4" l="1"/>
  <c r="L33" i="4" s="1"/>
  <c r="J21" i="2"/>
  <c r="K21" i="2" s="1"/>
  <c r="F104" i="4" l="1"/>
  <c r="K26" i="4"/>
  <c r="L26" i="4" s="1"/>
  <c r="K15" i="4"/>
  <c r="L15" i="4" s="1"/>
  <c r="E19" i="1" l="1"/>
  <c r="I19" i="1"/>
  <c r="F41" i="2"/>
  <c r="J27" i="2"/>
  <c r="K27" i="2" s="1"/>
  <c r="J20" i="2"/>
  <c r="K20" i="2" s="1"/>
  <c r="F49" i="6" l="1"/>
  <c r="K47" i="4" l="1"/>
  <c r="L47" i="4" s="1"/>
  <c r="K46" i="4"/>
  <c r="L46" i="4" s="1"/>
  <c r="K54" i="4" l="1"/>
  <c r="L54" i="4" s="1"/>
  <c r="K28" i="4"/>
  <c r="L28" i="4" s="1"/>
  <c r="I32" i="6" l="1"/>
  <c r="J32" i="6" s="1"/>
  <c r="J26" i="2" l="1"/>
  <c r="K26" i="2" s="1"/>
  <c r="I35" i="6" l="1"/>
  <c r="J35" i="6" l="1"/>
  <c r="K62" i="4"/>
  <c r="L62" i="4" s="1"/>
  <c r="G49" i="6" l="1"/>
  <c r="K27" i="4" l="1"/>
  <c r="L27" i="4" s="1"/>
  <c r="K45" i="4" l="1"/>
  <c r="L45" i="4" s="1"/>
  <c r="J14" i="2"/>
  <c r="K14" i="2" s="1"/>
  <c r="K49" i="4"/>
  <c r="L49" i="4" s="1"/>
  <c r="K44" i="4" l="1"/>
  <c r="L44" i="4" s="1"/>
  <c r="K101" i="4" l="1"/>
  <c r="L101" i="4" s="1"/>
  <c r="I36" i="6" l="1"/>
  <c r="J36" i="6" l="1"/>
  <c r="J17" i="2"/>
  <c r="K17" i="2" s="1"/>
  <c r="D21" i="5" l="1"/>
  <c r="K77" i="4" l="1"/>
  <c r="L77" i="4" s="1"/>
  <c r="K85" i="4" l="1"/>
  <c r="L85" i="4" s="1"/>
  <c r="K86" i="4"/>
  <c r="L86" i="4" s="1"/>
  <c r="K38" i="4" l="1"/>
  <c r="L38" i="4" s="1"/>
  <c r="K43" i="4"/>
  <c r="L43" i="4" s="1"/>
  <c r="K14" i="4"/>
  <c r="L14" i="4" s="1"/>
  <c r="K79" i="4"/>
  <c r="L79" i="4" s="1"/>
  <c r="K39" i="4" l="1"/>
  <c r="L39" i="4" s="1"/>
  <c r="J10" i="2" l="1"/>
  <c r="K10" i="2" s="1"/>
  <c r="K19" i="4" l="1"/>
  <c r="L19" i="4" s="1"/>
  <c r="I37" i="6" l="1"/>
  <c r="I10" i="6"/>
  <c r="J10" i="6" s="1"/>
  <c r="I9" i="6"/>
  <c r="J9" i="6" s="1"/>
  <c r="J49" i="6" l="1"/>
  <c r="J37" i="6"/>
  <c r="I49" i="6"/>
  <c r="J8" i="2"/>
  <c r="J41" i="2" s="1"/>
  <c r="K9" i="4"/>
  <c r="J40" i="2"/>
  <c r="K40" i="2" s="1"/>
  <c r="J36" i="2"/>
  <c r="K36" i="2" s="1"/>
  <c r="J37" i="2"/>
  <c r="K37" i="2" s="1"/>
  <c r="J35" i="2"/>
  <c r="K35" i="2" s="1"/>
  <c r="J31" i="2"/>
  <c r="K31" i="2" s="1"/>
  <c r="J32" i="2"/>
  <c r="K32" i="2" s="1"/>
  <c r="J30" i="2"/>
  <c r="K30" i="2" s="1"/>
  <c r="J25" i="2"/>
  <c r="K25" i="2" s="1"/>
  <c r="J24" i="2"/>
  <c r="K24" i="2" s="1"/>
  <c r="J9" i="2"/>
  <c r="K9" i="2" s="1"/>
  <c r="J11" i="2"/>
  <c r="J12" i="2"/>
  <c r="K12" i="2" s="1"/>
  <c r="J15" i="2"/>
  <c r="J16" i="2"/>
  <c r="K16" i="2" s="1"/>
  <c r="J18" i="2"/>
  <c r="K18" i="2" s="1"/>
  <c r="J19" i="2"/>
  <c r="K19" i="2" s="1"/>
  <c r="K8" i="4"/>
  <c r="L8" i="4" s="1"/>
  <c r="K16" i="4"/>
  <c r="L16" i="4" s="1"/>
  <c r="K11" i="2" l="1"/>
  <c r="K15" i="2"/>
  <c r="K8" i="2"/>
  <c r="K41" i="2" s="1"/>
  <c r="K70" i="4"/>
  <c r="L70" i="4" s="1"/>
  <c r="K32" i="4" l="1"/>
  <c r="L32" i="4" s="1"/>
  <c r="K48" i="4" l="1"/>
  <c r="L48" i="4" s="1"/>
  <c r="K55" i="4" l="1"/>
  <c r="L55" i="4" s="1"/>
  <c r="K56" i="4"/>
  <c r="L56" i="4" s="1"/>
  <c r="K57" i="4"/>
  <c r="L57" i="4" s="1"/>
  <c r="K58" i="4"/>
  <c r="L58" i="4" s="1"/>
  <c r="K59" i="4"/>
  <c r="L59" i="4" s="1"/>
  <c r="K61" i="4"/>
  <c r="L61" i="4" s="1"/>
  <c r="K63" i="4"/>
  <c r="L63" i="4" s="1"/>
  <c r="K64" i="4"/>
  <c r="L64" i="4" s="1"/>
  <c r="K65" i="4"/>
  <c r="L65" i="4" s="1"/>
  <c r="K66" i="4"/>
  <c r="L66" i="4" s="1"/>
  <c r="K67" i="4"/>
  <c r="L67" i="4" s="1"/>
  <c r="K75" i="4"/>
  <c r="L75" i="4" s="1"/>
  <c r="K76" i="4"/>
  <c r="L76" i="4" s="1"/>
  <c r="K78" i="4"/>
  <c r="L78" i="4" s="1"/>
  <c r="K80" i="4"/>
  <c r="L80" i="4" s="1"/>
  <c r="K81" i="4"/>
  <c r="L81" i="4" s="1"/>
  <c r="K83" i="4"/>
  <c r="L83" i="4" s="1"/>
  <c r="K84" i="4"/>
  <c r="L84" i="4" s="1"/>
  <c r="K87" i="4"/>
  <c r="L87" i="4" s="1"/>
  <c r="K88" i="4"/>
  <c r="L88" i="4" s="1"/>
  <c r="K89" i="4"/>
  <c r="L89" i="4" s="1"/>
  <c r="K90" i="4"/>
  <c r="L90" i="4" s="1"/>
  <c r="K91" i="4"/>
  <c r="L91" i="4" s="1"/>
  <c r="K92" i="4"/>
  <c r="L92" i="4" s="1"/>
  <c r="K93" i="4"/>
  <c r="L93" i="4" s="1"/>
  <c r="K94" i="4"/>
  <c r="L94" i="4" s="1"/>
  <c r="K95" i="4"/>
  <c r="L95" i="4" s="1"/>
  <c r="K96" i="4"/>
  <c r="L96" i="4" s="1"/>
  <c r="K97" i="4"/>
  <c r="L97" i="4" s="1"/>
  <c r="K98" i="4"/>
  <c r="L98" i="4" s="1"/>
  <c r="K99" i="4"/>
  <c r="L99" i="4" s="1"/>
  <c r="K102" i="4"/>
  <c r="L102" i="4" s="1"/>
  <c r="K103" i="4"/>
  <c r="L103" i="4" s="1"/>
  <c r="K53" i="4"/>
  <c r="L53" i="4" s="1"/>
  <c r="K22" i="4"/>
  <c r="L22" i="4" s="1"/>
  <c r="K23" i="4"/>
  <c r="L23" i="4" s="1"/>
  <c r="K29" i="4"/>
  <c r="L29" i="4" s="1"/>
  <c r="K30" i="4"/>
  <c r="L30" i="4" s="1"/>
  <c r="K31" i="4"/>
  <c r="L31" i="4" s="1"/>
  <c r="K34" i="4"/>
  <c r="L34" i="4" s="1"/>
  <c r="K35" i="4"/>
  <c r="L35" i="4" s="1"/>
  <c r="K36" i="4"/>
  <c r="L36" i="4" s="1"/>
  <c r="K37" i="4"/>
  <c r="L37" i="4" s="1"/>
  <c r="K40" i="4"/>
  <c r="L40" i="4" s="1"/>
  <c r="K42" i="4"/>
  <c r="L42" i="4" s="1"/>
  <c r="K17" i="4"/>
  <c r="L17" i="4" s="1"/>
  <c r="K11" i="4"/>
  <c r="L11" i="4" s="1"/>
  <c r="J16" i="1" l="1"/>
  <c r="K16" i="1" s="1"/>
  <c r="J12" i="1"/>
  <c r="K12" i="1" s="1"/>
  <c r="J9" i="1" l="1"/>
  <c r="J13" i="1"/>
  <c r="K13" i="1" s="1"/>
  <c r="J11" i="1"/>
  <c r="K11" i="1" s="1"/>
  <c r="J14" i="1"/>
  <c r="K14" i="1" s="1"/>
  <c r="J15" i="1"/>
  <c r="K15" i="1" s="1"/>
  <c r="J18" i="1"/>
  <c r="J10" i="1"/>
  <c r="K10" i="1" s="1"/>
  <c r="J17" i="1"/>
  <c r="K17" i="1" s="1"/>
  <c r="J19" i="1" l="1"/>
  <c r="K18" i="1"/>
  <c r="K9" i="1"/>
</calcChain>
</file>

<file path=xl/sharedStrings.xml><?xml version="1.0" encoding="utf-8"?>
<sst xmlns="http://schemas.openxmlformats.org/spreadsheetml/2006/main" count="466" uniqueCount="308">
  <si>
    <t>MUNICIPIO DE HOSTOTIPAQUILLO, JALISCO</t>
  </si>
  <si>
    <t xml:space="preserve">NOMINA DE REGIDORES </t>
  </si>
  <si>
    <t>I.S.R</t>
  </si>
  <si>
    <t>Castañeda Marquez Armando.</t>
  </si>
  <si>
    <t>Regidor</t>
  </si>
  <si>
    <t>Esparza Vega Talia Guadalupe.</t>
  </si>
  <si>
    <t>León Garcia Martin.</t>
  </si>
  <si>
    <t>Padilla Flores Marcela.</t>
  </si>
  <si>
    <t>Jimenez Vega Eduardo Francisco.</t>
  </si>
  <si>
    <t>Lamas Bañuelos María Santos.</t>
  </si>
  <si>
    <t>Camacho Flores Luis Alberto.</t>
  </si>
  <si>
    <t>Esparza Ríos Iliana Cristina.</t>
  </si>
  <si>
    <t>Rodriguez Gómez Rafael.</t>
  </si>
  <si>
    <t>León Ruíz Luis Antonio.</t>
  </si>
  <si>
    <t>CODIGO</t>
  </si>
  <si>
    <t>NOMBRE EMPLEADO</t>
  </si>
  <si>
    <t>PLAZA</t>
  </si>
  <si>
    <t>SUELDO BRUTO</t>
  </si>
  <si>
    <t>SUBS AL EMPLEO</t>
  </si>
  <si>
    <t>PRESTAMO</t>
  </si>
  <si>
    <t>TOTAL DEDUCCIONES</t>
  </si>
  <si>
    <t xml:space="preserve">SUELDO NETO </t>
  </si>
  <si>
    <t>FIRMA</t>
  </si>
  <si>
    <t xml:space="preserve">HACIENDA MUNICIPAL </t>
  </si>
  <si>
    <t>Mejía Cortes José Emmanuel</t>
  </si>
  <si>
    <t>Almeida Valderrama Jesús Evelia</t>
  </si>
  <si>
    <t xml:space="preserve">Rosales González José de Jesús </t>
  </si>
  <si>
    <t>Mejía Cortes Marco Antonio</t>
  </si>
  <si>
    <t>Cortez Rodríguez Olivaldo</t>
  </si>
  <si>
    <t xml:space="preserve">Caro Santiago Martha </t>
  </si>
  <si>
    <t>López Rubio Luz Nayeli</t>
  </si>
  <si>
    <t xml:space="preserve">Sánchez Palacios Juan José </t>
  </si>
  <si>
    <t xml:space="preserve">González Gutiérrez Gloria </t>
  </si>
  <si>
    <t>Miramontes Morales Maricela</t>
  </si>
  <si>
    <t>Jiménez Cervantes Roberto</t>
  </si>
  <si>
    <t xml:space="preserve">Mendoza Lara Olivia </t>
  </si>
  <si>
    <t xml:space="preserve">Guerrero Gallardo Humberto </t>
  </si>
  <si>
    <t>González Piz Agustín</t>
  </si>
  <si>
    <t>León Núñez Héctor Alexander</t>
  </si>
  <si>
    <t>Rodríguez Sandoval Abraham</t>
  </si>
  <si>
    <t>Francisco Macario Mayorga Corona</t>
  </si>
  <si>
    <t>Macías Vega Irma</t>
  </si>
  <si>
    <t xml:space="preserve">León Ruiz Salvador </t>
  </si>
  <si>
    <t>Ramírez González Yesenia</t>
  </si>
  <si>
    <t>Martínez Serratos Isidro Guadalupe</t>
  </si>
  <si>
    <t>Zúñiga Vejar Manuel Gerardo</t>
  </si>
  <si>
    <t xml:space="preserve">GOBERNACIÓN </t>
  </si>
  <si>
    <t xml:space="preserve">Secretario General </t>
  </si>
  <si>
    <t xml:space="preserve">Oficial Mayor </t>
  </si>
  <si>
    <t xml:space="preserve">Gonzalez Carmona Teresa de Jesus </t>
  </si>
  <si>
    <t xml:space="preserve">Presidente Municipal </t>
  </si>
  <si>
    <t xml:space="preserve">Juez Municipal </t>
  </si>
  <si>
    <t>Directora Registro Civil</t>
  </si>
  <si>
    <t xml:space="preserve">Director Desarrollo Rural </t>
  </si>
  <si>
    <t xml:space="preserve">Director Deportes </t>
  </si>
  <si>
    <t xml:space="preserve">Director Transparencia </t>
  </si>
  <si>
    <t>Secretaria Registro Civil</t>
  </si>
  <si>
    <t>Chofer</t>
  </si>
  <si>
    <t>Encargada de Hacienda Municipal</t>
  </si>
  <si>
    <t xml:space="preserve">Contralor </t>
  </si>
  <si>
    <t xml:space="preserve">Aux. Catastro </t>
  </si>
  <si>
    <t xml:space="preserve">OBRAS PÚBLICAS </t>
  </si>
  <si>
    <t xml:space="preserve">Director Obras Públicas </t>
  </si>
  <si>
    <t xml:space="preserve">Secretaria Obras Públicas </t>
  </si>
  <si>
    <t xml:space="preserve">Operador de Maquina </t>
  </si>
  <si>
    <t xml:space="preserve">SERVICIOS PÚBLICOS </t>
  </si>
  <si>
    <t xml:space="preserve">Director Rastro </t>
  </si>
  <si>
    <t>Aux. Aseo</t>
  </si>
  <si>
    <t xml:space="preserve">Aux. Intendencia </t>
  </si>
  <si>
    <t>Silva Flores Moises Ulises</t>
  </si>
  <si>
    <t xml:space="preserve">Medico Municipal </t>
  </si>
  <si>
    <t>Directora Seguridad Publica</t>
  </si>
  <si>
    <t>Subdirector Seguridad Pública</t>
  </si>
  <si>
    <t>Comandante Seguridad Publica</t>
  </si>
  <si>
    <t xml:space="preserve">NOMBRE </t>
  </si>
  <si>
    <t>I.S.R.</t>
  </si>
  <si>
    <t xml:space="preserve">TOTAL DEDUCCIONES </t>
  </si>
  <si>
    <t>SUELDO NETO</t>
  </si>
  <si>
    <t xml:space="preserve">FIRMA </t>
  </si>
  <si>
    <t xml:space="preserve">NOMINA BASE </t>
  </si>
  <si>
    <t xml:space="preserve">SERVICIOS MEDICOS </t>
  </si>
  <si>
    <t>DIAS TRAB</t>
  </si>
  <si>
    <t xml:space="preserve">NOMINA EVENTUAL </t>
  </si>
  <si>
    <t xml:space="preserve">Ulloa Colin Diana Marisela </t>
  </si>
  <si>
    <t xml:space="preserve">Camacho Rojas Alix Dayanara </t>
  </si>
  <si>
    <t>Aux. Hacienda Municipal</t>
  </si>
  <si>
    <t xml:space="preserve">Aux. Hacienda Municipal </t>
  </si>
  <si>
    <t xml:space="preserve">Secretaria Hacienda Municipal </t>
  </si>
  <si>
    <t xml:space="preserve">OBRAS PUBLICAS </t>
  </si>
  <si>
    <t>Escobedo Rojas José Sabino</t>
  </si>
  <si>
    <t>López Flores Ulises</t>
  </si>
  <si>
    <t xml:space="preserve">Ocegueda Guerrero Juan </t>
  </si>
  <si>
    <t xml:space="preserve">Inspector de Obra </t>
  </si>
  <si>
    <t>Operador Maquinaria</t>
  </si>
  <si>
    <t>Vega Peña Cesar Alberto</t>
  </si>
  <si>
    <t>GOBERNACIÓN</t>
  </si>
  <si>
    <t xml:space="preserve">Zambrano Arriaga Maria Elizabeht </t>
  </si>
  <si>
    <t>Moreno Cortes María Guadalupe</t>
  </si>
  <si>
    <t>González Caldera Marcos de Jesús</t>
  </si>
  <si>
    <t>Rosales González Alejandra Guadalupe</t>
  </si>
  <si>
    <t>Gutiérrez Rodríguez José</t>
  </si>
  <si>
    <t>Maestro Danza</t>
  </si>
  <si>
    <t xml:space="preserve">Secretario Cultura </t>
  </si>
  <si>
    <t>Aux. Transparencia</t>
  </si>
  <si>
    <t xml:space="preserve">Aux. Comunicación Social </t>
  </si>
  <si>
    <t>Encargada Biblioteca</t>
  </si>
  <si>
    <t xml:space="preserve">Aux. Biblioteca </t>
  </si>
  <si>
    <t xml:space="preserve">Rivera Gomez Josefina </t>
  </si>
  <si>
    <t>Intendencia Casa Cultura</t>
  </si>
  <si>
    <t>García García Fabián</t>
  </si>
  <si>
    <t>González Villareal Rafael</t>
  </si>
  <si>
    <t>Corona Palacios Guillermo Ramón</t>
  </si>
  <si>
    <t>López Arellano Celso</t>
  </si>
  <si>
    <t>Arellano Luna Juan Carlos</t>
  </si>
  <si>
    <t xml:space="preserve">Covarrubias Arellano Héctor </t>
  </si>
  <si>
    <t xml:space="preserve">Aux. General </t>
  </si>
  <si>
    <t>Amezquita Llamas Candelario</t>
  </si>
  <si>
    <t>Valle González Gerónimo</t>
  </si>
  <si>
    <t xml:space="preserve">González Gutiérrez Javier </t>
  </si>
  <si>
    <t>Hernández Romero Rubén</t>
  </si>
  <si>
    <t>Avalos Torres Roberto</t>
  </si>
  <si>
    <t>Corona Flores José Feliciano</t>
  </si>
  <si>
    <t>Flores Rubio Alejandro</t>
  </si>
  <si>
    <t>Pacheco Ocegueda Luis</t>
  </si>
  <si>
    <t xml:space="preserve">Altamirano Pérez José Hermes </t>
  </si>
  <si>
    <t>Rubio Esqueda J. Antonio</t>
  </si>
  <si>
    <t xml:space="preserve">Orendain Rubio Jorge </t>
  </si>
  <si>
    <t>Maldonado Moreno Roberto</t>
  </si>
  <si>
    <t>Galindo Castañeda Ma. Antonia</t>
  </si>
  <si>
    <t>Becerra Esparza Salvador Alejandro</t>
  </si>
  <si>
    <t>Gudiño Ayón Gerónimo Antonio</t>
  </si>
  <si>
    <t>Monroy Hernández Luis Enrique</t>
  </si>
  <si>
    <t>Esparza Martínez Mauricio Eugenio</t>
  </si>
  <si>
    <t>Celaya López Rubén</t>
  </si>
  <si>
    <t>Flores Gutiérrez Agustín</t>
  </si>
  <si>
    <t>Pardo Orozco Karina</t>
  </si>
  <si>
    <t>González Macías Daniel</t>
  </si>
  <si>
    <t>Orendain López Fidel</t>
  </si>
  <si>
    <t>Bravo Bañuelos Ramiro</t>
  </si>
  <si>
    <t>Briseño Valderrama Ángel Leonel</t>
  </si>
  <si>
    <t>López Arellano Emiliano</t>
  </si>
  <si>
    <t>Mendoza Covarrubias Antonio</t>
  </si>
  <si>
    <t>Martínez Melendrez Cuitlahuac</t>
  </si>
  <si>
    <t>Carranza Bañuelos Miguel</t>
  </si>
  <si>
    <t>Jiménez Ponce  José Asunción</t>
  </si>
  <si>
    <t>Peña Carillo Oscar</t>
  </si>
  <si>
    <t>Hidalgo Navarro Miguel Ángel</t>
  </si>
  <si>
    <t>Mendoza Covarrubias Pedro</t>
  </si>
  <si>
    <t>Manzano Pérez Gerardo</t>
  </si>
  <si>
    <t>Rodríguez Navarro Jaime</t>
  </si>
  <si>
    <t>Rayoza Moreno Jorge</t>
  </si>
  <si>
    <t xml:space="preserve">Intendencia Presidencia </t>
  </si>
  <si>
    <t xml:space="preserve">Vega León Maria de Lourdes </t>
  </si>
  <si>
    <t xml:space="preserve">Aux. Agua Potable </t>
  </si>
  <si>
    <t xml:space="preserve">Chofer </t>
  </si>
  <si>
    <t xml:space="preserve">Inspector Agricultura y Ganaderia </t>
  </si>
  <si>
    <t xml:space="preserve">Encargado Parque Vehicular </t>
  </si>
  <si>
    <t>Aux. Recolector Basura</t>
  </si>
  <si>
    <t>Chofer Transporte Alumnos</t>
  </si>
  <si>
    <t>Encargado Relleno Municipal</t>
  </si>
  <si>
    <t xml:space="preserve">Aux. Aseo Municipal </t>
  </si>
  <si>
    <t xml:space="preserve">Aux. Intendencia Municipal </t>
  </si>
  <si>
    <t>Salinas Suarez José Asunción</t>
  </si>
  <si>
    <t xml:space="preserve">Encargado de Bomba </t>
  </si>
  <si>
    <t>Galindo Rodríguez Catalina</t>
  </si>
  <si>
    <t>Aux. Alumbrado Público</t>
  </si>
  <si>
    <t xml:space="preserve">Encargado Unidad Deportiva </t>
  </si>
  <si>
    <t>Castañeda Frías Tomas</t>
  </si>
  <si>
    <t xml:space="preserve">Encargado Almacen Gasolina </t>
  </si>
  <si>
    <t xml:space="preserve">Mecanico </t>
  </si>
  <si>
    <t xml:space="preserve">Aux. Aseo Plaza Principal </t>
  </si>
  <si>
    <t xml:space="preserve">Encargado Parque Vehicular La Labor </t>
  </si>
  <si>
    <t xml:space="preserve">Encargado de Bomba Conocas </t>
  </si>
  <si>
    <t xml:space="preserve">Encargado Cementerio Municipal </t>
  </si>
  <si>
    <t>Téllez Ceseña Genaro</t>
  </si>
  <si>
    <t>Ocegueda Guerrero Lorenzo</t>
  </si>
  <si>
    <t xml:space="preserve">Lara Zambrano Iliana </t>
  </si>
  <si>
    <t>Rubio Rodriguez Jesus David</t>
  </si>
  <si>
    <t>Santana Pasos Jose Isabel</t>
  </si>
  <si>
    <t xml:space="preserve">Castañeda Ortiz Jose Guadalupe </t>
  </si>
  <si>
    <t xml:space="preserve">Arce Robles Abel </t>
  </si>
  <si>
    <t xml:space="preserve">Vega Franco Jose Juan </t>
  </si>
  <si>
    <t xml:space="preserve">Rangel Hernadez Juan Carlos </t>
  </si>
  <si>
    <t xml:space="preserve">Castañeda Frias Maria </t>
  </si>
  <si>
    <t xml:space="preserve">Rojas Hernendez Alejandra Marlenne </t>
  </si>
  <si>
    <t xml:space="preserve">Policia de Linea </t>
  </si>
  <si>
    <t xml:space="preserve">Monroy Covarrubias Ramiro </t>
  </si>
  <si>
    <t>Comandante Protección Civil</t>
  </si>
  <si>
    <t>Bravo Bañuelos Jose de Jesus</t>
  </si>
  <si>
    <t>Carrillo Galvan Ana Veronica</t>
  </si>
  <si>
    <t>Lopez Roman Noemi</t>
  </si>
  <si>
    <t xml:space="preserve">Valdez Rivera Maria Elena </t>
  </si>
  <si>
    <t>Garcia Gutierrez Cesar Gustavo</t>
  </si>
  <si>
    <t>Galindo Contreras Jose Juan</t>
  </si>
  <si>
    <t>Briseño Bañuelos Bryan Santiago</t>
  </si>
  <si>
    <t xml:space="preserve">Oficial de Linea </t>
  </si>
  <si>
    <t xml:space="preserve">Secretaria </t>
  </si>
  <si>
    <t xml:space="preserve">Rodriguez Briseño Viridiana </t>
  </si>
  <si>
    <t>TOTAL</t>
  </si>
  <si>
    <t xml:space="preserve">TOTAL </t>
  </si>
  <si>
    <t xml:space="preserve">León Garcia Juana </t>
  </si>
  <si>
    <t xml:space="preserve">Encargada Agua Potable </t>
  </si>
  <si>
    <t xml:space="preserve">Rosales Perez Enrique </t>
  </si>
  <si>
    <t>Amezquita Zambrano Belen</t>
  </si>
  <si>
    <t>Valdez Guzman Geronimo</t>
  </si>
  <si>
    <t>PENSION POR JUBILACION</t>
  </si>
  <si>
    <t>ENC.BOMBA LAS CUEVAS</t>
  </si>
  <si>
    <t>AUXILIAR</t>
  </si>
  <si>
    <t>SECRETARIA</t>
  </si>
  <si>
    <t>DIR.ALUMBRADO</t>
  </si>
  <si>
    <t>PENSION POR INVALIDEZ</t>
  </si>
  <si>
    <t>AUX. RASTRO</t>
  </si>
  <si>
    <t>POLICIA DE LINEA</t>
  </si>
  <si>
    <t xml:space="preserve">PLAZA </t>
  </si>
  <si>
    <t xml:space="preserve">TOTAL DE PERCEPCIONES </t>
  </si>
  <si>
    <t xml:space="preserve">SUBSIDIO AL EMPLEO </t>
  </si>
  <si>
    <t xml:space="preserve">TOTAL DE DEDUCCIONES </t>
  </si>
  <si>
    <t xml:space="preserve">NETO A PAGAR </t>
  </si>
  <si>
    <t>GONZALEZ VARELA RAMÓN</t>
  </si>
  <si>
    <t xml:space="preserve">TIZNADO AYON JUAN RAMÓN </t>
  </si>
  <si>
    <t xml:space="preserve">GARCIA CASILLAS MARIA DEL REFUGIO </t>
  </si>
  <si>
    <t>ROBLES CHACON MODESTO</t>
  </si>
  <si>
    <t>GARCIA CASILLAS PEDRO IGNACIO</t>
  </si>
  <si>
    <t>MONTES ZAMBRANO ALFREDO</t>
  </si>
  <si>
    <t xml:space="preserve">LEDEZMA ESPINOZA VENANCIO </t>
  </si>
  <si>
    <t>MANZANO HIDALGO RUBEN</t>
  </si>
  <si>
    <t>CARRILLO LOPEZ ALVARO</t>
  </si>
  <si>
    <t xml:space="preserve">ESQUIVEL HERNADEZ BRAYAM ALBERTO </t>
  </si>
  <si>
    <t>MUNICIPIO DE HOSTOTIPAQUILLO, JALISCO.</t>
  </si>
  <si>
    <t xml:space="preserve">NOMINA PENSIONADOS </t>
  </si>
  <si>
    <t xml:space="preserve">ING. JOSE DE JESUS ROSALES GONZALEZ </t>
  </si>
  <si>
    <t>LIC. TERESA DE JESUS GONZALEZ CARMONA</t>
  </si>
  <si>
    <t xml:space="preserve">PRESIDENTE MUNICIPAL </t>
  </si>
  <si>
    <t xml:space="preserve">L.C.P. MARTHA CARO SANTIAGO </t>
  </si>
  <si>
    <t xml:space="preserve">ENCARGADA DE HACIENDA PÚBLICA </t>
  </si>
  <si>
    <t xml:space="preserve">OFICIAL MAYOR </t>
  </si>
  <si>
    <t>OFICIAL DE LINEA (PROTEC.CIVIL)</t>
  </si>
  <si>
    <t>López Corona Joel Martiniano</t>
  </si>
  <si>
    <t xml:space="preserve">Secretaria Presidencia </t>
  </si>
  <si>
    <t xml:space="preserve">PROTECCIÓN CIVIL BASE </t>
  </si>
  <si>
    <t xml:space="preserve">SEGURIDAD PÚBLICA EVENTUAL </t>
  </si>
  <si>
    <t xml:space="preserve">PROTECCIÓN CIVIL EVENTUAL </t>
  </si>
  <si>
    <t>NOMINA FORTAMUN</t>
  </si>
  <si>
    <t xml:space="preserve">Villegas Murillo Maria Luisa </t>
  </si>
  <si>
    <t xml:space="preserve">Tiznado Altamirano Carlos Enrique </t>
  </si>
  <si>
    <t xml:space="preserve">Alegría Marquez Cecilia </t>
  </si>
  <si>
    <t xml:space="preserve">Chavéz Zuñiga Antonio Alexis </t>
  </si>
  <si>
    <t>Caldera Solis Jorge Alberto</t>
  </si>
  <si>
    <t>Montes Zambrano M. Antonio</t>
  </si>
  <si>
    <t xml:space="preserve">HORAS EXTRAS </t>
  </si>
  <si>
    <t>HORAS EXTRAS</t>
  </si>
  <si>
    <t xml:space="preserve">Gonzalez Garcia Jorge Arturo </t>
  </si>
  <si>
    <t xml:space="preserve">Aguila Díaz J. Jesus </t>
  </si>
  <si>
    <t>Director Protección Civil</t>
  </si>
  <si>
    <t xml:space="preserve">RETENCIÓN POR PENSIÓN ALIMENTICIA </t>
  </si>
  <si>
    <t xml:space="preserve">Director Ecologia </t>
  </si>
  <si>
    <t>Topete Valdez Ana Xóchitl</t>
  </si>
  <si>
    <t xml:space="preserve">Lopez Flores María Cruz </t>
  </si>
  <si>
    <t>Hernandez Amaya Jose Alfredo</t>
  </si>
  <si>
    <t xml:space="preserve">Cordero Gutierrez Mayra </t>
  </si>
  <si>
    <t xml:space="preserve">Gutierrez Mendoza Pascual </t>
  </si>
  <si>
    <t>Ledesma Padilla Alan Oswaldo</t>
  </si>
  <si>
    <t>Celaya Bañuelos Kevin Fernando</t>
  </si>
  <si>
    <t xml:space="preserve">Director Cultura </t>
  </si>
  <si>
    <t xml:space="preserve">Salmeron Vega Miguel Angel </t>
  </si>
  <si>
    <t xml:space="preserve">Director Catastro </t>
  </si>
  <si>
    <t xml:space="preserve"> </t>
  </si>
  <si>
    <t>Castañeda Vega Lluacet Alejandro</t>
  </si>
  <si>
    <t xml:space="preserve">Galindo Llamas Marisol </t>
  </si>
  <si>
    <t xml:space="preserve">Aux. Oficilia Mayor </t>
  </si>
  <si>
    <t xml:space="preserve">Perez Luna  Salvador </t>
  </si>
  <si>
    <t xml:space="preserve">Solis Gama Hector Daniel </t>
  </si>
  <si>
    <t xml:space="preserve">Valdez Rosales Adriana Nelyda </t>
  </si>
  <si>
    <t xml:space="preserve">Aguila Díaz Ramón de Jesus </t>
  </si>
  <si>
    <t>PRESTAMOS</t>
  </si>
  <si>
    <t xml:space="preserve">Celaya Sandoval Guillermo </t>
  </si>
  <si>
    <t xml:space="preserve">Palacios Medina Raquel </t>
  </si>
  <si>
    <t xml:space="preserve">Gutierrez Zuñiga Jahaziel </t>
  </si>
  <si>
    <t xml:space="preserve">GONZALEZ VARELA FIDEL </t>
  </si>
  <si>
    <t xml:space="preserve">ENCARGADO DE BOMBA </t>
  </si>
  <si>
    <t xml:space="preserve">Palacios Santiago Hilda Guillermina </t>
  </si>
  <si>
    <t xml:space="preserve">Intendencia Csa de Cultura </t>
  </si>
  <si>
    <t>OTRAS DEDUCCIONES</t>
  </si>
  <si>
    <t xml:space="preserve">Luna Cruz  Susana </t>
  </si>
  <si>
    <t xml:space="preserve">Jesus Castañeda Frias </t>
  </si>
  <si>
    <t xml:space="preserve">Jimenez Valdez Oscar Adrian </t>
  </si>
  <si>
    <t xml:space="preserve">Ayudante General </t>
  </si>
  <si>
    <t xml:space="preserve">Gonzalez Villarreal Juan Jose </t>
  </si>
  <si>
    <t xml:space="preserve">Jimenez De Los Santos Juan Manuel </t>
  </si>
  <si>
    <t xml:space="preserve">Pacheco Carrillo Esthela Jazmin </t>
  </si>
  <si>
    <t xml:space="preserve">Arce Alférez Rodrigo </t>
  </si>
  <si>
    <t xml:space="preserve">Sayavedra Torres Alfonso </t>
  </si>
  <si>
    <t xml:space="preserve">Sanchez Curiel Raúl </t>
  </si>
  <si>
    <t xml:space="preserve">Siera Martinez Jose Angel </t>
  </si>
  <si>
    <t xml:space="preserve">Luna Rodriguez Jose Félix </t>
  </si>
  <si>
    <t xml:space="preserve">Encargada de Archivo </t>
  </si>
  <si>
    <t>Zambrano Arreaga Eva Marcela</t>
  </si>
  <si>
    <t>Garcia Garcia Fernando</t>
  </si>
  <si>
    <t xml:space="preserve">Aux. Alumbrado Público </t>
  </si>
  <si>
    <t xml:space="preserve">Cano Rodriguez Diego Rigoberto </t>
  </si>
  <si>
    <t>Rivera Murillo Carlos Omar</t>
  </si>
  <si>
    <t>CORRESPONDIENTE DEL 01 DE OCTUBRE 2023 AL 15 DE  OCTUBRE 2023</t>
  </si>
  <si>
    <t xml:space="preserve">Auxiliar Contable </t>
  </si>
  <si>
    <t xml:space="preserve">Uribe Quintero Laura </t>
  </si>
  <si>
    <t xml:space="preserve">Loera Hernandez Carlos </t>
  </si>
  <si>
    <t xml:space="preserve">Hernandez Mariscal Lizeth Guadalupe </t>
  </si>
  <si>
    <t>CORRESPONDIENTE DEL 16 DE OCTUBRE 2023 AL 31 DE OCTUBRE 2023</t>
  </si>
  <si>
    <t xml:space="preserve">NOMINA CORRESPONDIENTE DEL 16 DE OCTUBRE 2023 AL 31 DE OCTUBRE DE 2023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</si>
</sst>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4" tint="0.39997558519241921"/>
        <bgColor indexed="64"/>
      </patternFill>
    </fill>
  </fills>
  <borders count="38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199">
    <xf numFmtId="0" fontId="0" fillId="0" borderId="0" xfId="0"/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left" vertical="center"/>
    </xf>
    <xf numFmtId="44" fontId="0" fillId="0" borderId="3" xfId="1" applyFont="1" applyBorder="1" applyAlignment="1">
      <alignment horizontal="left" vertical="center"/>
    </xf>
    <xf numFmtId="8" fontId="0" fillId="0" borderId="3" xfId="1" applyNumberFormat="1" applyFont="1" applyBorder="1" applyAlignment="1">
      <alignment horizontal="center" vertical="center"/>
    </xf>
    <xf numFmtId="0" fontId="0" fillId="0" borderId="3" xfId="0" applyBorder="1" applyAlignment="1">
      <alignment horizontal="left"/>
    </xf>
    <xf numFmtId="44" fontId="0" fillId="0" borderId="3" xfId="1" applyFont="1" applyBorder="1" applyAlignment="1">
      <alignment horizontal="center" vertical="center"/>
    </xf>
    <xf numFmtId="44" fontId="0" fillId="0" borderId="3" xfId="0" applyNumberFormat="1" applyBorder="1" applyAlignment="1">
      <alignment horizontal="left" vertical="center"/>
    </xf>
    <xf numFmtId="0" fontId="0" fillId="3" borderId="0" xfId="0" applyFill="1"/>
    <xf numFmtId="0" fontId="5" fillId="0" borderId="3" xfId="0" applyFont="1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3" xfId="0" applyBorder="1" applyAlignment="1">
      <alignment vertical="center" wrapText="1"/>
    </xf>
    <xf numFmtId="0" fontId="0" fillId="0" borderId="3" xfId="0" applyBorder="1" applyAlignment="1">
      <alignment horizontal="center" vertical="center" wrapText="1"/>
    </xf>
    <xf numFmtId="44" fontId="0" fillId="0" borderId="3" xfId="1" applyFont="1" applyBorder="1" applyAlignment="1">
      <alignment vertical="center"/>
    </xf>
    <xf numFmtId="44" fontId="0" fillId="0" borderId="4" xfId="1" applyFont="1" applyFill="1" applyBorder="1" applyAlignment="1">
      <alignment vertical="center"/>
    </xf>
    <xf numFmtId="44" fontId="1" fillId="0" borderId="3" xfId="1" applyFont="1" applyFill="1" applyBorder="1" applyAlignment="1">
      <alignment horizontal="left" vertical="center"/>
    </xf>
    <xf numFmtId="0" fontId="3" fillId="0" borderId="3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/>
    </xf>
    <xf numFmtId="44" fontId="1" fillId="0" borderId="3" xfId="1" applyFont="1" applyFill="1" applyBorder="1" applyAlignment="1">
      <alignment horizontal="left" vertical="center" wrapText="1"/>
    </xf>
    <xf numFmtId="0" fontId="7" fillId="0" borderId="3" xfId="0" applyFont="1" applyBorder="1" applyAlignment="1">
      <alignment horizontal="center" vertical="center"/>
    </xf>
    <xf numFmtId="44" fontId="0" fillId="0" borderId="3" xfId="1" applyFont="1" applyFill="1" applyBorder="1" applyAlignment="1">
      <alignment vertical="center"/>
    </xf>
    <xf numFmtId="44" fontId="0" fillId="0" borderId="2" xfId="1" applyFont="1" applyFill="1" applyBorder="1" applyAlignment="1">
      <alignment vertical="center"/>
    </xf>
    <xf numFmtId="44" fontId="0" fillId="0" borderId="0" xfId="0" applyNumberFormat="1"/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vertical="center"/>
    </xf>
    <xf numFmtId="44" fontId="0" fillId="0" borderId="4" xfId="1" applyFont="1" applyBorder="1" applyAlignment="1">
      <alignment vertical="center"/>
    </xf>
    <xf numFmtId="0" fontId="5" fillId="0" borderId="4" xfId="0" applyFont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3" fillId="0" borderId="11" xfId="0" applyFont="1" applyBorder="1" applyAlignment="1">
      <alignment horizontal="left" vertical="center"/>
    </xf>
    <xf numFmtId="0" fontId="0" fillId="0" borderId="11" xfId="0" applyBorder="1" applyAlignment="1">
      <alignment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vertical="center"/>
    </xf>
    <xf numFmtId="0" fontId="0" fillId="0" borderId="11" xfId="0" applyBorder="1"/>
    <xf numFmtId="44" fontId="2" fillId="4" borderId="14" xfId="0" applyNumberFormat="1" applyFont="1" applyFill="1" applyBorder="1"/>
    <xf numFmtId="0" fontId="0" fillId="0" borderId="4" xfId="0" applyBorder="1" applyAlignment="1">
      <alignment vertical="center" wrapText="1"/>
    </xf>
    <xf numFmtId="0" fontId="0" fillId="0" borderId="4" xfId="0" applyBorder="1" applyAlignment="1">
      <alignment horizontal="center" vertical="center" wrapText="1"/>
    </xf>
    <xf numFmtId="44" fontId="0" fillId="0" borderId="4" xfId="0" applyNumberFormat="1" applyBorder="1" applyAlignment="1">
      <alignment vertical="center"/>
    </xf>
    <xf numFmtId="0" fontId="0" fillId="0" borderId="17" xfId="0" applyBorder="1" applyAlignment="1">
      <alignment horizontal="center" vertical="center"/>
    </xf>
    <xf numFmtId="0" fontId="0" fillId="0" borderId="18" xfId="0" applyBorder="1" applyAlignment="1">
      <alignment vertical="center"/>
    </xf>
    <xf numFmtId="44" fontId="0" fillId="0" borderId="18" xfId="1" applyFont="1" applyBorder="1" applyAlignment="1">
      <alignment vertical="center"/>
    </xf>
    <xf numFmtId="0" fontId="0" fillId="0" borderId="18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5" xfId="0" applyBorder="1"/>
    <xf numFmtId="0" fontId="0" fillId="0" borderId="8" xfId="0" applyBorder="1"/>
    <xf numFmtId="0" fontId="0" fillId="0" borderId="4" xfId="0" applyBorder="1" applyAlignment="1">
      <alignment horizontal="left" vertical="center"/>
    </xf>
    <xf numFmtId="0" fontId="2" fillId="2" borderId="14" xfId="0" applyFont="1" applyFill="1" applyBorder="1"/>
    <xf numFmtId="44" fontId="2" fillId="2" borderId="14" xfId="0" applyNumberFormat="1" applyFont="1" applyFill="1" applyBorder="1"/>
    <xf numFmtId="0" fontId="0" fillId="0" borderId="11" xfId="0" applyBorder="1" applyAlignment="1">
      <alignment horizontal="left"/>
    </xf>
    <xf numFmtId="0" fontId="0" fillId="0" borderId="18" xfId="0" applyBorder="1" applyAlignment="1">
      <alignment horizontal="left" vertical="center"/>
    </xf>
    <xf numFmtId="44" fontId="0" fillId="0" borderId="18" xfId="1" applyFont="1" applyBorder="1" applyAlignment="1">
      <alignment horizontal="left" vertical="center"/>
    </xf>
    <xf numFmtId="8" fontId="0" fillId="0" borderId="18" xfId="1" applyNumberFormat="1" applyFont="1" applyBorder="1" applyAlignment="1">
      <alignment horizontal="center" vertical="center"/>
    </xf>
    <xf numFmtId="44" fontId="0" fillId="0" borderId="18" xfId="1" applyFont="1" applyBorder="1" applyAlignment="1">
      <alignment horizontal="center" vertical="center"/>
    </xf>
    <xf numFmtId="44" fontId="0" fillId="0" borderId="18" xfId="0" applyNumberFormat="1" applyBorder="1" applyAlignment="1">
      <alignment horizontal="left" vertical="center"/>
    </xf>
    <xf numFmtId="0" fontId="0" fillId="0" borderId="19" xfId="0" applyBorder="1" applyAlignment="1">
      <alignment horizontal="left"/>
    </xf>
    <xf numFmtId="0" fontId="0" fillId="0" borderId="0" xfId="0" applyAlignment="1">
      <alignment horizontal="center"/>
    </xf>
    <xf numFmtId="43" fontId="0" fillId="0" borderId="3" xfId="0" applyNumberFormat="1" applyBorder="1" applyAlignment="1">
      <alignment vertical="center"/>
    </xf>
    <xf numFmtId="43" fontId="0" fillId="0" borderId="4" xfId="0" applyNumberFormat="1" applyBorder="1" applyAlignment="1">
      <alignment vertical="center"/>
    </xf>
    <xf numFmtId="43" fontId="0" fillId="0" borderId="18" xfId="0" applyNumberFormat="1" applyBorder="1" applyAlignment="1">
      <alignment vertical="center"/>
    </xf>
    <xf numFmtId="0" fontId="0" fillId="0" borderId="3" xfId="0" applyBorder="1"/>
    <xf numFmtId="44" fontId="0" fillId="0" borderId="3" xfId="0" applyNumberFormat="1" applyBorder="1" applyAlignment="1">
      <alignment vertical="center"/>
    </xf>
    <xf numFmtId="0" fontId="0" fillId="0" borderId="22" xfId="0" applyBorder="1"/>
    <xf numFmtId="0" fontId="0" fillId="0" borderId="0" xfId="0" applyAlignment="1">
      <alignment horizontal="center" vertical="center"/>
    </xf>
    <xf numFmtId="0" fontId="7" fillId="0" borderId="3" xfId="0" applyFont="1" applyBorder="1" applyAlignment="1">
      <alignment horizontal="left" vertical="center"/>
    </xf>
    <xf numFmtId="44" fontId="7" fillId="0" borderId="3" xfId="1" applyFont="1" applyFill="1" applyBorder="1" applyAlignment="1">
      <alignment horizontal="left" vertical="center"/>
    </xf>
    <xf numFmtId="0" fontId="7" fillId="0" borderId="10" xfId="0" applyFont="1" applyBorder="1" applyAlignment="1">
      <alignment horizontal="center" vertical="center"/>
    </xf>
    <xf numFmtId="0" fontId="7" fillId="0" borderId="11" xfId="0" applyFont="1" applyBorder="1" applyAlignment="1">
      <alignment horizontal="left" vertical="center"/>
    </xf>
    <xf numFmtId="0" fontId="0" fillId="0" borderId="0" xfId="0" applyAlignment="1">
      <alignment vertical="center"/>
    </xf>
    <xf numFmtId="44" fontId="0" fillId="0" borderId="4" xfId="1" applyFont="1" applyBorder="1" applyAlignment="1">
      <alignment horizontal="left" vertical="center"/>
    </xf>
    <xf numFmtId="8" fontId="0" fillId="0" borderId="4" xfId="1" applyNumberFormat="1" applyFont="1" applyBorder="1" applyAlignment="1">
      <alignment horizontal="center" vertical="center"/>
    </xf>
    <xf numFmtId="0" fontId="0" fillId="0" borderId="4" xfId="0" applyBorder="1" applyAlignment="1">
      <alignment horizontal="left"/>
    </xf>
    <xf numFmtId="44" fontId="0" fillId="0" borderId="4" xfId="1" applyFont="1" applyBorder="1" applyAlignment="1">
      <alignment horizontal="center" vertical="center"/>
    </xf>
    <xf numFmtId="44" fontId="0" fillId="0" borderId="4" xfId="0" applyNumberFormat="1" applyBorder="1" applyAlignment="1">
      <alignment horizontal="left" vertical="center"/>
    </xf>
    <xf numFmtId="0" fontId="0" fillId="0" borderId="13" xfId="0" applyBorder="1" applyAlignment="1">
      <alignment horizontal="left"/>
    </xf>
    <xf numFmtId="44" fontId="2" fillId="4" borderId="14" xfId="1" applyFont="1" applyFill="1" applyBorder="1"/>
    <xf numFmtId="0" fontId="2" fillId="4" borderId="15" xfId="0" applyFont="1" applyFill="1" applyBorder="1"/>
    <xf numFmtId="0" fontId="5" fillId="0" borderId="22" xfId="0" applyFont="1" applyBorder="1" applyAlignment="1">
      <alignment vertical="center"/>
    </xf>
    <xf numFmtId="0" fontId="5" fillId="0" borderId="0" xfId="0" applyFont="1" applyAlignment="1">
      <alignment vertical="center"/>
    </xf>
    <xf numFmtId="44" fontId="1" fillId="0" borderId="4" xfId="1" applyFont="1" applyFill="1" applyBorder="1" applyAlignment="1">
      <alignment horizontal="left" vertical="center" wrapText="1"/>
    </xf>
    <xf numFmtId="0" fontId="0" fillId="0" borderId="13" xfId="0" applyBorder="1"/>
    <xf numFmtId="0" fontId="7" fillId="0" borderId="12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3" fillId="0" borderId="3" xfId="0" applyFont="1" applyBorder="1" applyAlignment="1">
      <alignment horizontal="left"/>
    </xf>
    <xf numFmtId="0" fontId="2" fillId="2" borderId="2" xfId="0" applyFont="1" applyFill="1" applyBorder="1" applyAlignment="1">
      <alignment horizontal="center" vertical="center"/>
    </xf>
    <xf numFmtId="0" fontId="2" fillId="2" borderId="29" xfId="0" applyFont="1" applyFill="1" applyBorder="1" applyAlignment="1">
      <alignment horizontal="center" vertical="center"/>
    </xf>
    <xf numFmtId="44" fontId="2" fillId="2" borderId="24" xfId="0" applyNumberFormat="1" applyFont="1" applyFill="1" applyBorder="1"/>
    <xf numFmtId="44" fontId="2" fillId="2" borderId="24" xfId="1" applyFont="1" applyFill="1" applyBorder="1"/>
    <xf numFmtId="0" fontId="2" fillId="2" borderId="31" xfId="0" applyFont="1" applyFill="1" applyBorder="1"/>
    <xf numFmtId="0" fontId="0" fillId="0" borderId="27" xfId="0" applyBorder="1"/>
    <xf numFmtId="0" fontId="0" fillId="0" borderId="1" xfId="0" applyBorder="1"/>
    <xf numFmtId="0" fontId="0" fillId="0" borderId="2" xfId="0" applyBorder="1"/>
    <xf numFmtId="0" fontId="10" fillId="2" borderId="2" xfId="0" applyFont="1" applyFill="1" applyBorder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10" fillId="2" borderId="0" xfId="0" applyFont="1" applyFill="1" applyAlignment="1">
      <alignment horizontal="center" vertical="center" wrapText="1"/>
    </xf>
    <xf numFmtId="0" fontId="10" fillId="2" borderId="29" xfId="0" applyFont="1" applyFill="1" applyBorder="1" applyAlignment="1">
      <alignment horizontal="center" vertical="center"/>
    </xf>
    <xf numFmtId="44" fontId="2" fillId="2" borderId="33" xfId="1" applyFont="1" applyFill="1" applyBorder="1"/>
    <xf numFmtId="43" fontId="2" fillId="2" borderId="33" xfId="0" applyNumberFormat="1" applyFont="1" applyFill="1" applyBorder="1"/>
    <xf numFmtId="0" fontId="3" fillId="2" borderId="34" xfId="0" applyFont="1" applyFill="1" applyBorder="1"/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2" fillId="2" borderId="14" xfId="0" applyFont="1" applyFill="1" applyBorder="1" applyAlignment="1">
      <alignment horizontal="center"/>
    </xf>
    <xf numFmtId="0" fontId="0" fillId="0" borderId="6" xfId="0" applyBorder="1" applyAlignment="1">
      <alignment horizontal="center"/>
    </xf>
    <xf numFmtId="0" fontId="4" fillId="2" borderId="6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wrapText="1"/>
    </xf>
    <xf numFmtId="0" fontId="2" fillId="2" borderId="9" xfId="0" applyFont="1" applyFill="1" applyBorder="1" applyAlignment="1">
      <alignment horizontal="center" wrapText="1"/>
    </xf>
    <xf numFmtId="0" fontId="8" fillId="5" borderId="8" xfId="0" applyFont="1" applyFill="1" applyBorder="1" applyAlignment="1">
      <alignment horizontal="left" wrapText="1"/>
    </xf>
    <xf numFmtId="0" fontId="8" fillId="5" borderId="0" xfId="0" applyFont="1" applyFill="1" applyAlignment="1">
      <alignment horizontal="left" wrapText="1"/>
    </xf>
    <xf numFmtId="0" fontId="8" fillId="5" borderId="9" xfId="0" applyFont="1" applyFill="1" applyBorder="1" applyAlignment="1">
      <alignment horizontal="left" wrapText="1"/>
    </xf>
    <xf numFmtId="0" fontId="2" fillId="4" borderId="16" xfId="0" applyFont="1" applyFill="1" applyBorder="1" applyAlignment="1">
      <alignment horizontal="center"/>
    </xf>
    <xf numFmtId="0" fontId="2" fillId="4" borderId="14" xfId="0" applyFont="1" applyFill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8" xfId="0" applyBorder="1" applyAlignment="1">
      <alignment horizontal="center"/>
    </xf>
    <xf numFmtId="0" fontId="8" fillId="5" borderId="8" xfId="0" applyFont="1" applyFill="1" applyBorder="1" applyAlignment="1">
      <alignment horizontal="left"/>
    </xf>
    <xf numFmtId="0" fontId="8" fillId="5" borderId="0" xfId="0" applyFont="1" applyFill="1" applyAlignment="1">
      <alignment horizontal="left"/>
    </xf>
    <xf numFmtId="0" fontId="8" fillId="5" borderId="9" xfId="0" applyFont="1" applyFill="1" applyBorder="1" applyAlignment="1">
      <alignment horizontal="left"/>
    </xf>
    <xf numFmtId="0" fontId="12" fillId="2" borderId="0" xfId="0" applyFont="1" applyFill="1" applyAlignment="1">
      <alignment horizontal="center"/>
    </xf>
    <xf numFmtId="0" fontId="12" fillId="2" borderId="9" xfId="0" applyFont="1" applyFill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9" fillId="5" borderId="25" xfId="0" applyFont="1" applyFill="1" applyBorder="1" applyAlignment="1">
      <alignment horizontal="left"/>
    </xf>
    <xf numFmtId="0" fontId="9" fillId="5" borderId="24" xfId="0" applyFont="1" applyFill="1" applyBorder="1" applyAlignment="1">
      <alignment horizontal="left"/>
    </xf>
    <xf numFmtId="0" fontId="9" fillId="5" borderId="26" xfId="0" applyFont="1" applyFill="1" applyBorder="1" applyAlignment="1">
      <alignment horizontal="left"/>
    </xf>
    <xf numFmtId="0" fontId="9" fillId="5" borderId="8" xfId="0" applyFont="1" applyFill="1" applyBorder="1" applyAlignment="1">
      <alignment horizontal="left"/>
    </xf>
    <xf numFmtId="0" fontId="9" fillId="5" borderId="0" xfId="0" applyFont="1" applyFill="1" applyAlignment="1">
      <alignment horizontal="left"/>
    </xf>
    <xf numFmtId="0" fontId="9" fillId="5" borderId="9" xfId="0" applyFont="1" applyFill="1" applyBorder="1" applyAlignment="1">
      <alignment horizontal="left"/>
    </xf>
    <xf numFmtId="0" fontId="0" fillId="0" borderId="23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8" fillId="5" borderId="10" xfId="0" applyFont="1" applyFill="1" applyBorder="1" applyAlignment="1">
      <alignment horizontal="left"/>
    </xf>
    <xf numFmtId="0" fontId="8" fillId="5" borderId="3" xfId="0" applyFont="1" applyFill="1" applyBorder="1" applyAlignment="1">
      <alignment horizontal="left"/>
    </xf>
    <xf numFmtId="0" fontId="8" fillId="5" borderId="11" xfId="0" applyFont="1" applyFill="1" applyBorder="1" applyAlignment="1">
      <alignment horizontal="left"/>
    </xf>
    <xf numFmtId="0" fontId="3" fillId="5" borderId="2" xfId="0" applyFont="1" applyFill="1" applyBorder="1" applyAlignment="1">
      <alignment horizontal="left"/>
    </xf>
    <xf numFmtId="0" fontId="3" fillId="5" borderId="0" xfId="0" applyFont="1" applyFill="1" applyAlignment="1">
      <alignment horizontal="left"/>
    </xf>
    <xf numFmtId="0" fontId="3" fillId="5" borderId="29" xfId="0" applyFont="1" applyFill="1" applyBorder="1" applyAlignment="1">
      <alignment horizontal="left"/>
    </xf>
    <xf numFmtId="0" fontId="0" fillId="0" borderId="27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29" xfId="0" applyBorder="1" applyAlignment="1">
      <alignment horizontal="center"/>
    </xf>
    <xf numFmtId="0" fontId="4" fillId="2" borderId="1" xfId="0" applyFont="1" applyFill="1" applyBorder="1" applyAlignment="1">
      <alignment horizontal="center" vertical="center" wrapText="1"/>
    </xf>
    <xf numFmtId="0" fontId="4" fillId="2" borderId="28" xfId="0" applyFont="1" applyFill="1" applyBorder="1" applyAlignment="1">
      <alignment horizontal="center" vertical="center" wrapText="1"/>
    </xf>
    <xf numFmtId="0" fontId="4" fillId="2" borderId="29" xfId="0" applyFont="1" applyFill="1" applyBorder="1" applyAlignment="1">
      <alignment horizontal="center" vertical="center" wrapText="1"/>
    </xf>
    <xf numFmtId="0" fontId="6" fillId="2" borderId="29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/>
    </xf>
    <xf numFmtId="0" fontId="2" fillId="2" borderId="29" xfId="0" applyFont="1" applyFill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2" fillId="2" borderId="30" xfId="0" applyFont="1" applyFill="1" applyBorder="1" applyAlignment="1">
      <alignment horizontal="center"/>
    </xf>
    <xf numFmtId="0" fontId="2" fillId="2" borderId="24" xfId="0" applyFont="1" applyFill="1" applyBorder="1" applyAlignment="1">
      <alignment horizontal="center"/>
    </xf>
    <xf numFmtId="0" fontId="2" fillId="2" borderId="32" xfId="0" applyFont="1" applyFill="1" applyBorder="1" applyAlignment="1">
      <alignment horizontal="center"/>
    </xf>
    <xf numFmtId="0" fontId="2" fillId="2" borderId="33" xfId="0" applyFont="1" applyFill="1" applyBorder="1" applyAlignment="1">
      <alignment horizontal="center"/>
    </xf>
    <xf numFmtId="0" fontId="0" fillId="0" borderId="2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28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29" xfId="0" applyFont="1" applyFill="1" applyBorder="1" applyAlignment="1">
      <alignment horizontal="center" vertical="center"/>
    </xf>
    <xf numFmtId="0" fontId="3" fillId="5" borderId="2" xfId="0" applyFont="1" applyFill="1" applyBorder="1" applyAlignment="1">
      <alignment horizontal="left" vertical="center"/>
    </xf>
    <xf numFmtId="0" fontId="3" fillId="5" borderId="0" xfId="0" applyFont="1" applyFill="1" applyAlignment="1">
      <alignment horizontal="left" vertical="center"/>
    </xf>
    <xf numFmtId="0" fontId="3" fillId="5" borderId="29" xfId="0" applyFont="1" applyFill="1" applyBorder="1" applyAlignment="1">
      <alignment horizontal="left" vertical="center"/>
    </xf>
    <xf numFmtId="0" fontId="6" fillId="2" borderId="0" xfId="0" applyFont="1" applyFill="1" applyAlignment="1">
      <alignment horizontal="center"/>
    </xf>
    <xf numFmtId="0" fontId="6" fillId="2" borderId="29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4" fillId="2" borderId="0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 wrapText="1"/>
    </xf>
    <xf numFmtId="0" fontId="12" fillId="2" borderId="0" xfId="0" applyFont="1" applyFill="1" applyBorder="1" applyAlignment="1">
      <alignment horizontal="center"/>
    </xf>
    <xf numFmtId="0" fontId="12" fillId="2" borderId="29" xfId="0" applyFont="1" applyFill="1" applyBorder="1" applyAlignment="1">
      <alignment horizontal="center"/>
    </xf>
    <xf numFmtId="0" fontId="8" fillId="5" borderId="2" xfId="0" applyFont="1" applyFill="1" applyBorder="1" applyAlignment="1">
      <alignment horizontal="left"/>
    </xf>
    <xf numFmtId="0" fontId="8" fillId="5" borderId="0" xfId="0" applyFont="1" applyFill="1" applyBorder="1" applyAlignment="1">
      <alignment horizontal="left"/>
    </xf>
    <xf numFmtId="0" fontId="8" fillId="5" borderId="29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 wrapText="1"/>
    </xf>
    <xf numFmtId="0" fontId="0" fillId="0" borderId="27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8" fillId="5" borderId="2" xfId="0" applyFont="1" applyFill="1" applyBorder="1" applyAlignment="1">
      <alignment horizontal="left" vertical="center"/>
    </xf>
    <xf numFmtId="0" fontId="8" fillId="5" borderId="0" xfId="0" applyFont="1" applyFill="1" applyBorder="1" applyAlignment="1">
      <alignment horizontal="left" vertical="center"/>
    </xf>
    <xf numFmtId="0" fontId="8" fillId="5" borderId="29" xfId="0" applyFont="1" applyFill="1" applyBorder="1" applyAlignment="1">
      <alignment horizontal="left" vertical="center"/>
    </xf>
    <xf numFmtId="0" fontId="0" fillId="0" borderId="0" xfId="0" applyBorder="1" applyAlignment="1">
      <alignment horizontal="center" vertical="center"/>
    </xf>
    <xf numFmtId="0" fontId="8" fillId="5" borderId="30" xfId="0" applyFont="1" applyFill="1" applyBorder="1" applyAlignment="1">
      <alignment horizontal="left" vertical="center"/>
    </xf>
    <xf numFmtId="0" fontId="8" fillId="5" borderId="24" xfId="0" applyFont="1" applyFill="1" applyBorder="1" applyAlignment="1">
      <alignment horizontal="left" vertical="center"/>
    </xf>
    <xf numFmtId="0" fontId="8" fillId="5" borderId="31" xfId="0" applyFont="1" applyFill="1" applyBorder="1" applyAlignment="1">
      <alignment horizontal="left" vertical="center"/>
    </xf>
    <xf numFmtId="0" fontId="0" fillId="0" borderId="35" xfId="0" applyBorder="1" applyAlignment="1">
      <alignment horizontal="center" vertical="center"/>
    </xf>
    <xf numFmtId="0" fontId="5" fillId="0" borderId="35" xfId="0" applyFont="1" applyBorder="1" applyAlignment="1">
      <alignment vertical="center"/>
    </xf>
    <xf numFmtId="0" fontId="0" fillId="0" borderId="35" xfId="0" applyBorder="1" applyAlignment="1">
      <alignment vertical="center"/>
    </xf>
    <xf numFmtId="44" fontId="0" fillId="0" borderId="35" xfId="1" applyFont="1" applyBorder="1" applyAlignment="1">
      <alignment vertical="center"/>
    </xf>
    <xf numFmtId="44" fontId="0" fillId="0" borderId="35" xfId="0" applyNumberFormat="1" applyBorder="1" applyAlignment="1">
      <alignment vertical="center"/>
    </xf>
    <xf numFmtId="0" fontId="2" fillId="4" borderId="36" xfId="0" applyFont="1" applyFill="1" applyBorder="1" applyAlignment="1">
      <alignment horizontal="center"/>
    </xf>
    <xf numFmtId="0" fontId="2" fillId="4" borderId="37" xfId="0" applyFont="1" applyFill="1" applyBorder="1" applyAlignment="1">
      <alignment horizontal="center"/>
    </xf>
    <xf numFmtId="44" fontId="2" fillId="4" borderId="37" xfId="0" applyNumberFormat="1" applyFont="1" applyFill="1" applyBorder="1"/>
    <xf numFmtId="0" fontId="0" fillId="4" borderId="22" xfId="0" applyFill="1" applyBorder="1"/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95251</xdr:colOff>
      <xdr:row>0</xdr:row>
      <xdr:rowOff>19049</xdr:rowOff>
    </xdr:from>
    <xdr:to>
      <xdr:col>1</xdr:col>
      <xdr:colOff>704850</xdr:colOff>
      <xdr:row>5</xdr:row>
      <xdr:rowOff>213112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95251" y="19049"/>
          <a:ext cx="1181099" cy="994163"/>
        </a:xfrm>
        <a:prstGeom prst="rect">
          <a:avLst/>
        </a:prstGeom>
      </xdr:spPr>
    </xdr:pic>
    <xdr:clientData/>
  </xdr:twoCellAnchor>
  <xdr:twoCellAnchor editAs="oneCell">
    <xdr:from>
      <xdr:col>1</xdr:col>
      <xdr:colOff>628650</xdr:colOff>
      <xdr:row>0</xdr:row>
      <xdr:rowOff>66675</xdr:rowOff>
    </xdr:from>
    <xdr:to>
      <xdr:col>1</xdr:col>
      <xdr:colOff>2390987</xdr:colOff>
      <xdr:row>5</xdr:row>
      <xdr:rowOff>142875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200150" y="66675"/>
          <a:ext cx="1762337" cy="8763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59531</xdr:colOff>
      <xdr:row>0</xdr:row>
      <xdr:rowOff>53265</xdr:rowOff>
    </xdr:from>
    <xdr:to>
      <xdr:col>1</xdr:col>
      <xdr:colOff>607218</xdr:colOff>
      <xdr:row>4</xdr:row>
      <xdr:rowOff>130967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59531" y="53265"/>
          <a:ext cx="1071562" cy="958765"/>
        </a:xfrm>
        <a:prstGeom prst="rect">
          <a:avLst/>
        </a:prstGeom>
      </xdr:spPr>
    </xdr:pic>
    <xdr:clientData/>
  </xdr:twoCellAnchor>
  <xdr:twoCellAnchor editAs="oneCell">
    <xdr:from>
      <xdr:col>1</xdr:col>
      <xdr:colOff>631031</xdr:colOff>
      <xdr:row>0</xdr:row>
      <xdr:rowOff>54180</xdr:rowOff>
    </xdr:from>
    <xdr:to>
      <xdr:col>1</xdr:col>
      <xdr:colOff>2464594</xdr:colOff>
      <xdr:row>4</xdr:row>
      <xdr:rowOff>83343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154906" y="54180"/>
          <a:ext cx="1833563" cy="9102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86591</xdr:colOff>
      <xdr:row>0</xdr:row>
      <xdr:rowOff>42306</xdr:rowOff>
    </xdr:from>
    <xdr:to>
      <xdr:col>1</xdr:col>
      <xdr:colOff>519546</xdr:colOff>
      <xdr:row>4</xdr:row>
      <xdr:rowOff>152401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86591" y="42306"/>
          <a:ext cx="952500" cy="938894"/>
        </a:xfrm>
        <a:prstGeom prst="rect">
          <a:avLst/>
        </a:prstGeom>
      </xdr:spPr>
    </xdr:pic>
    <xdr:clientData/>
  </xdr:twoCellAnchor>
  <xdr:twoCellAnchor editAs="oneCell">
    <xdr:from>
      <xdr:col>1</xdr:col>
      <xdr:colOff>514351</xdr:colOff>
      <xdr:row>0</xdr:row>
      <xdr:rowOff>34118</xdr:rowOff>
    </xdr:from>
    <xdr:to>
      <xdr:col>1</xdr:col>
      <xdr:colOff>2251364</xdr:colOff>
      <xdr:row>4</xdr:row>
      <xdr:rowOff>142874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033896" y="34118"/>
          <a:ext cx="1737013" cy="93755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85725</xdr:rowOff>
    </xdr:from>
    <xdr:to>
      <xdr:col>1</xdr:col>
      <xdr:colOff>426969</xdr:colOff>
      <xdr:row>4</xdr:row>
      <xdr:rowOff>91169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171450" y="85725"/>
          <a:ext cx="836544" cy="824594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</xdr:colOff>
      <xdr:row>0</xdr:row>
      <xdr:rowOff>91700</xdr:rowOff>
    </xdr:from>
    <xdr:to>
      <xdr:col>1</xdr:col>
      <xdr:colOff>1924051</xdr:colOff>
      <xdr:row>4</xdr:row>
      <xdr:rowOff>23155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028700" y="91700"/>
          <a:ext cx="1476376" cy="75060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58961</xdr:rowOff>
    </xdr:from>
    <xdr:to>
      <xdr:col>1</xdr:col>
      <xdr:colOff>771525</xdr:colOff>
      <xdr:row>4</xdr:row>
      <xdr:rowOff>104775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50" y="58961"/>
          <a:ext cx="1038225" cy="855439"/>
        </a:xfrm>
        <a:prstGeom prst="rect">
          <a:avLst/>
        </a:prstGeom>
      </xdr:spPr>
    </xdr:pic>
    <xdr:clientData/>
  </xdr:twoCellAnchor>
  <xdr:twoCellAnchor editAs="oneCell">
    <xdr:from>
      <xdr:col>1</xdr:col>
      <xdr:colOff>695325</xdr:colOff>
      <xdr:row>0</xdr:row>
      <xdr:rowOff>104775</xdr:rowOff>
    </xdr:from>
    <xdr:to>
      <xdr:col>1</xdr:col>
      <xdr:colOff>2175242</xdr:colOff>
      <xdr:row>4</xdr:row>
      <xdr:rowOff>57150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3475" y="104775"/>
          <a:ext cx="1479917" cy="762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29"/>
  <sheetViews>
    <sheetView workbookViewId="0">
      <selection activeCell="K20" sqref="K20"/>
    </sheetView>
  </sheetViews>
  <sheetFormatPr baseColWidth="10" defaultRowHeight="15" x14ac:dyDescent="0.25"/>
  <cols>
    <col min="1" max="1" width="8.5703125" customWidth="1"/>
    <col min="2" max="2" width="37" customWidth="1"/>
    <col min="3" max="3" width="9.5703125" customWidth="1"/>
    <col min="5" max="5" width="15.7109375" customWidth="1"/>
    <col min="9" max="9" width="14.140625" customWidth="1"/>
    <col min="10" max="11" width="14" customWidth="1"/>
    <col min="12" max="12" width="28.7109375" customWidth="1"/>
  </cols>
  <sheetData>
    <row r="1" spans="1:12" x14ac:dyDescent="0.25">
      <c r="A1" s="46"/>
      <c r="B1" s="104"/>
      <c r="C1" s="105" t="s">
        <v>0</v>
      </c>
      <c r="D1" s="105"/>
      <c r="E1" s="105"/>
      <c r="F1" s="105"/>
      <c r="G1" s="105"/>
      <c r="H1" s="105"/>
      <c r="I1" s="105"/>
      <c r="J1" s="105"/>
      <c r="K1" s="105"/>
      <c r="L1" s="106"/>
    </row>
    <row r="2" spans="1:12" x14ac:dyDescent="0.25">
      <c r="A2" s="47"/>
      <c r="B2" s="102"/>
      <c r="C2" s="107"/>
      <c r="D2" s="107"/>
      <c r="E2" s="107"/>
      <c r="F2" s="107"/>
      <c r="G2" s="107"/>
      <c r="H2" s="107"/>
      <c r="I2" s="107"/>
      <c r="J2" s="107"/>
      <c r="K2" s="107"/>
      <c r="L2" s="108"/>
    </row>
    <row r="3" spans="1:12" ht="10.5" customHeight="1" x14ac:dyDescent="0.25">
      <c r="A3" s="47"/>
      <c r="B3" s="102"/>
      <c r="C3" s="107"/>
      <c r="D3" s="107"/>
      <c r="E3" s="107"/>
      <c r="F3" s="107"/>
      <c r="G3" s="107"/>
      <c r="H3" s="107"/>
      <c r="I3" s="107"/>
      <c r="J3" s="107"/>
      <c r="K3" s="107"/>
      <c r="L3" s="108"/>
    </row>
    <row r="4" spans="1:12" ht="7.5" customHeight="1" x14ac:dyDescent="0.25">
      <c r="A4" s="47"/>
      <c r="B4" s="102"/>
      <c r="C4" s="109" t="s">
        <v>1</v>
      </c>
      <c r="D4" s="109"/>
      <c r="E4" s="109"/>
      <c r="F4" s="109"/>
      <c r="G4" s="109"/>
      <c r="H4" s="109"/>
      <c r="I4" s="109"/>
      <c r="J4" s="109"/>
      <c r="K4" s="109"/>
      <c r="L4" s="110"/>
    </row>
    <row r="5" spans="1:12" x14ac:dyDescent="0.25">
      <c r="A5" s="47"/>
      <c r="B5" s="102"/>
      <c r="C5" s="109"/>
      <c r="D5" s="109"/>
      <c r="E5" s="109"/>
      <c r="F5" s="109"/>
      <c r="G5" s="109"/>
      <c r="H5" s="109"/>
      <c r="I5" s="109"/>
      <c r="J5" s="109"/>
      <c r="K5" s="109"/>
      <c r="L5" s="110"/>
    </row>
    <row r="6" spans="1:12" ht="17.25" customHeight="1" x14ac:dyDescent="0.25">
      <c r="A6" s="47"/>
      <c r="B6" s="102"/>
      <c r="C6" s="111" t="s">
        <v>306</v>
      </c>
      <c r="D6" s="111"/>
      <c r="E6" s="111"/>
      <c r="F6" s="111"/>
      <c r="G6" s="111"/>
      <c r="H6" s="111"/>
      <c r="I6" s="111"/>
      <c r="J6" s="111"/>
      <c r="K6" s="111"/>
      <c r="L6" s="112"/>
    </row>
    <row r="7" spans="1:12" ht="15.75" x14ac:dyDescent="0.25">
      <c r="A7" s="113"/>
      <c r="B7" s="114"/>
      <c r="C7" s="114"/>
      <c r="D7" s="114"/>
      <c r="E7" s="114"/>
      <c r="F7" s="114"/>
      <c r="G7" s="114"/>
      <c r="H7" s="114"/>
      <c r="I7" s="114"/>
      <c r="J7" s="114"/>
      <c r="K7" s="114"/>
      <c r="L7" s="115"/>
    </row>
    <row r="8" spans="1:12" ht="45" x14ac:dyDescent="0.25">
      <c r="A8" s="27" t="s">
        <v>14</v>
      </c>
      <c r="B8" s="28" t="s">
        <v>15</v>
      </c>
      <c r="C8" s="28" t="s">
        <v>16</v>
      </c>
      <c r="D8" s="29" t="s">
        <v>81</v>
      </c>
      <c r="E8" s="29" t="s">
        <v>17</v>
      </c>
      <c r="F8" s="29" t="s">
        <v>18</v>
      </c>
      <c r="G8" s="28" t="s">
        <v>19</v>
      </c>
      <c r="H8" s="28" t="s">
        <v>2</v>
      </c>
      <c r="I8" s="29" t="s">
        <v>254</v>
      </c>
      <c r="J8" s="29" t="s">
        <v>20</v>
      </c>
      <c r="K8" s="29" t="s">
        <v>21</v>
      </c>
      <c r="L8" s="30" t="s">
        <v>22</v>
      </c>
    </row>
    <row r="9" spans="1:12" ht="27" customHeight="1" x14ac:dyDescent="0.25">
      <c r="A9" s="34">
        <v>1</v>
      </c>
      <c r="B9" s="48" t="s">
        <v>3</v>
      </c>
      <c r="C9" s="23" t="s">
        <v>4</v>
      </c>
      <c r="D9" s="23">
        <v>15</v>
      </c>
      <c r="E9" s="71">
        <v>12350</v>
      </c>
      <c r="F9" s="72">
        <v>0</v>
      </c>
      <c r="G9" s="73"/>
      <c r="H9" s="71">
        <v>1814.8980240000001</v>
      </c>
      <c r="I9" s="71"/>
      <c r="J9" s="74">
        <f t="shared" ref="J9:J18" si="0">G9+H9</f>
        <v>1814.8980240000001</v>
      </c>
      <c r="K9" s="75">
        <f t="shared" ref="K9:K17" si="1">E9-J9</f>
        <v>10535.101976</v>
      </c>
      <c r="L9" s="76"/>
    </row>
    <row r="10" spans="1:12" ht="27" customHeight="1" x14ac:dyDescent="0.25">
      <c r="A10" s="31">
        <v>2</v>
      </c>
      <c r="B10" s="2" t="s">
        <v>5</v>
      </c>
      <c r="C10" s="1" t="s">
        <v>4</v>
      </c>
      <c r="D10" s="1">
        <v>15</v>
      </c>
      <c r="E10" s="3">
        <v>12350</v>
      </c>
      <c r="F10" s="4">
        <v>0</v>
      </c>
      <c r="G10" s="5"/>
      <c r="H10" s="3">
        <v>1814.8980240000001</v>
      </c>
      <c r="I10" s="3"/>
      <c r="J10" s="6">
        <f t="shared" si="0"/>
        <v>1814.8980240000001</v>
      </c>
      <c r="K10" s="7">
        <f t="shared" si="1"/>
        <v>10535.101976</v>
      </c>
      <c r="L10" s="51"/>
    </row>
    <row r="11" spans="1:12" ht="27" customHeight="1" x14ac:dyDescent="0.25">
      <c r="A11" s="31">
        <v>3</v>
      </c>
      <c r="B11" s="2" t="s">
        <v>6</v>
      </c>
      <c r="C11" s="1" t="s">
        <v>4</v>
      </c>
      <c r="D11" s="1">
        <v>15</v>
      </c>
      <c r="E11" s="3">
        <v>12350</v>
      </c>
      <c r="F11" s="4">
        <v>0</v>
      </c>
      <c r="G11" s="5"/>
      <c r="H11" s="3">
        <v>1814.8980240000001</v>
      </c>
      <c r="I11" s="3"/>
      <c r="J11" s="6">
        <f t="shared" si="0"/>
        <v>1814.8980240000001</v>
      </c>
      <c r="K11" s="7">
        <f t="shared" si="1"/>
        <v>10535.101976</v>
      </c>
      <c r="L11" s="51"/>
    </row>
    <row r="12" spans="1:12" ht="27" customHeight="1" x14ac:dyDescent="0.25">
      <c r="A12" s="31">
        <v>4</v>
      </c>
      <c r="B12" s="2" t="s">
        <v>7</v>
      </c>
      <c r="C12" s="1" t="s">
        <v>4</v>
      </c>
      <c r="D12" s="1">
        <v>15</v>
      </c>
      <c r="E12" s="3">
        <v>12350</v>
      </c>
      <c r="F12" s="4">
        <v>0</v>
      </c>
      <c r="G12" s="5"/>
      <c r="H12" s="3">
        <v>1814.8980240000001</v>
      </c>
      <c r="I12" s="3"/>
      <c r="J12" s="6">
        <f t="shared" si="0"/>
        <v>1814.8980240000001</v>
      </c>
      <c r="K12" s="7">
        <f t="shared" si="1"/>
        <v>10535.101976</v>
      </c>
      <c r="L12" s="51"/>
    </row>
    <row r="13" spans="1:12" ht="27" customHeight="1" x14ac:dyDescent="0.25">
      <c r="A13" s="31">
        <v>5</v>
      </c>
      <c r="B13" s="2" t="s">
        <v>8</v>
      </c>
      <c r="C13" s="1" t="s">
        <v>4</v>
      </c>
      <c r="D13" s="1">
        <v>15</v>
      </c>
      <c r="E13" s="3">
        <v>12350</v>
      </c>
      <c r="F13" s="4">
        <v>0</v>
      </c>
      <c r="G13" s="5"/>
      <c r="H13" s="3">
        <v>1814.8980240000001</v>
      </c>
      <c r="I13" s="3"/>
      <c r="J13" s="6">
        <f t="shared" si="0"/>
        <v>1814.8980240000001</v>
      </c>
      <c r="K13" s="7">
        <f t="shared" si="1"/>
        <v>10535.101976</v>
      </c>
      <c r="L13" s="51"/>
    </row>
    <row r="14" spans="1:12" ht="27" customHeight="1" x14ac:dyDescent="0.25">
      <c r="A14" s="31">
        <v>6</v>
      </c>
      <c r="B14" s="2" t="s">
        <v>9</v>
      </c>
      <c r="C14" s="1" t="s">
        <v>4</v>
      </c>
      <c r="D14" s="1">
        <v>15</v>
      </c>
      <c r="E14" s="3">
        <v>12350</v>
      </c>
      <c r="F14" s="4">
        <v>0</v>
      </c>
      <c r="G14" s="5"/>
      <c r="H14" s="3">
        <v>1814.8980240000001</v>
      </c>
      <c r="I14" s="3"/>
      <c r="J14" s="6">
        <f t="shared" si="0"/>
        <v>1814.8980240000001</v>
      </c>
      <c r="K14" s="7">
        <f t="shared" si="1"/>
        <v>10535.101976</v>
      </c>
      <c r="L14" s="51"/>
    </row>
    <row r="15" spans="1:12" ht="27" customHeight="1" x14ac:dyDescent="0.25">
      <c r="A15" s="31">
        <v>7</v>
      </c>
      <c r="B15" s="2" t="s">
        <v>10</v>
      </c>
      <c r="C15" s="1" t="s">
        <v>4</v>
      </c>
      <c r="D15" s="1">
        <v>15</v>
      </c>
      <c r="E15" s="3">
        <v>12350</v>
      </c>
      <c r="F15" s="4">
        <v>0</v>
      </c>
      <c r="G15" s="5"/>
      <c r="H15" s="3">
        <v>1814.8980240000001</v>
      </c>
      <c r="I15" s="3"/>
      <c r="J15" s="6">
        <f t="shared" si="0"/>
        <v>1814.8980240000001</v>
      </c>
      <c r="K15" s="7">
        <f t="shared" si="1"/>
        <v>10535.101976</v>
      </c>
      <c r="L15" s="51"/>
    </row>
    <row r="16" spans="1:12" ht="27" customHeight="1" x14ac:dyDescent="0.25">
      <c r="A16" s="31">
        <v>8</v>
      </c>
      <c r="B16" s="2" t="s">
        <v>11</v>
      </c>
      <c r="C16" s="1" t="s">
        <v>4</v>
      </c>
      <c r="D16" s="1">
        <v>15</v>
      </c>
      <c r="E16" s="3">
        <v>12350</v>
      </c>
      <c r="F16" s="4">
        <v>0</v>
      </c>
      <c r="G16" s="5"/>
      <c r="H16" s="3">
        <v>1814.8980240000001</v>
      </c>
      <c r="I16" s="3"/>
      <c r="J16" s="6">
        <f t="shared" si="0"/>
        <v>1814.8980240000001</v>
      </c>
      <c r="K16" s="7">
        <f t="shared" si="1"/>
        <v>10535.101976</v>
      </c>
      <c r="L16" s="51"/>
    </row>
    <row r="17" spans="1:12" ht="27" customHeight="1" x14ac:dyDescent="0.25">
      <c r="A17" s="31">
        <v>9</v>
      </c>
      <c r="B17" s="2" t="s">
        <v>12</v>
      </c>
      <c r="C17" s="1" t="s">
        <v>4</v>
      </c>
      <c r="D17" s="1">
        <v>15</v>
      </c>
      <c r="E17" s="3">
        <v>12350</v>
      </c>
      <c r="F17" s="4">
        <v>0</v>
      </c>
      <c r="G17" s="5"/>
      <c r="H17" s="3">
        <v>1814.8980240000001</v>
      </c>
      <c r="I17" s="3"/>
      <c r="J17" s="6">
        <f t="shared" si="0"/>
        <v>1814.8980240000001</v>
      </c>
      <c r="K17" s="7">
        <f t="shared" si="1"/>
        <v>10535.101976</v>
      </c>
      <c r="L17" s="51"/>
    </row>
    <row r="18" spans="1:12" ht="27" customHeight="1" thickBot="1" x14ac:dyDescent="0.3">
      <c r="A18" s="41">
        <v>10</v>
      </c>
      <c r="B18" s="52" t="s">
        <v>13</v>
      </c>
      <c r="C18" s="44" t="s">
        <v>4</v>
      </c>
      <c r="D18" s="44">
        <v>15</v>
      </c>
      <c r="E18" s="53">
        <v>12350</v>
      </c>
      <c r="F18" s="54">
        <v>0</v>
      </c>
      <c r="G18" s="55">
        <v>2705.13</v>
      </c>
      <c r="H18" s="53">
        <v>1814.8980240000001</v>
      </c>
      <c r="I18" s="53">
        <v>7829.97</v>
      </c>
      <c r="J18" s="55">
        <f t="shared" si="0"/>
        <v>4520.0280240000002</v>
      </c>
      <c r="K18" s="56">
        <f>E18-I18-J18</f>
        <v>1.9759999995585531E-3</v>
      </c>
      <c r="L18" s="57"/>
    </row>
    <row r="19" spans="1:12" ht="15.75" thickBot="1" x14ac:dyDescent="0.3">
      <c r="A19" s="103" t="s">
        <v>199</v>
      </c>
      <c r="B19" s="103"/>
      <c r="C19" s="49"/>
      <c r="D19" s="49"/>
      <c r="E19" s="50">
        <f>SUM(E9:E18)</f>
        <v>123500</v>
      </c>
      <c r="F19" s="49"/>
      <c r="G19" s="50">
        <f>SUM(G9:G18)</f>
        <v>2705.13</v>
      </c>
      <c r="H19" s="50">
        <f>SUM(H9:H18)</f>
        <v>18148.980240000001</v>
      </c>
      <c r="I19" s="50">
        <f>SUM(I9:I18)</f>
        <v>7829.97</v>
      </c>
      <c r="J19" s="50">
        <f>SUM(J9:J18)</f>
        <v>20854.110240000002</v>
      </c>
      <c r="K19" s="50">
        <f>SUM(K9:K18)</f>
        <v>94815.919760000004</v>
      </c>
      <c r="L19" s="8"/>
    </row>
    <row r="28" spans="1:12" x14ac:dyDescent="0.25">
      <c r="B28" s="45" t="s">
        <v>230</v>
      </c>
      <c r="E28" s="101" t="s">
        <v>231</v>
      </c>
      <c r="F28" s="101"/>
      <c r="G28" s="101"/>
      <c r="K28" s="101" t="s">
        <v>233</v>
      </c>
      <c r="L28" s="101"/>
    </row>
    <row r="29" spans="1:12" x14ac:dyDescent="0.25">
      <c r="B29" s="58" t="s">
        <v>235</v>
      </c>
      <c r="E29" s="102" t="s">
        <v>232</v>
      </c>
      <c r="F29" s="102"/>
      <c r="G29" s="102"/>
      <c r="K29" s="102" t="s">
        <v>234</v>
      </c>
      <c r="L29" s="102"/>
    </row>
  </sheetData>
  <mergeCells count="10">
    <mergeCell ref="B1:B6"/>
    <mergeCell ref="C1:L3"/>
    <mergeCell ref="C4:L5"/>
    <mergeCell ref="C6:L6"/>
    <mergeCell ref="A7:L7"/>
    <mergeCell ref="E28:G28"/>
    <mergeCell ref="E29:G29"/>
    <mergeCell ref="K28:L28"/>
    <mergeCell ref="K29:L29"/>
    <mergeCell ref="A19:B19"/>
  </mergeCells>
  <pageMargins left="0.7" right="0.7" top="0.75" bottom="0.75" header="0.3" footer="0.3"/>
  <pageSetup paperSize="14" scale="7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53"/>
  <sheetViews>
    <sheetView tabSelected="1" zoomScale="80" zoomScaleNormal="80" workbookViewId="0">
      <selection activeCell="R28" sqref="R28"/>
    </sheetView>
  </sheetViews>
  <sheetFormatPr baseColWidth="10" defaultRowHeight="15" x14ac:dyDescent="0.25"/>
  <cols>
    <col min="1" max="1" width="7.85546875" customWidth="1"/>
    <col min="2" max="2" width="40.140625" customWidth="1"/>
    <col min="3" max="3" width="28.85546875" customWidth="1"/>
    <col min="4" max="4" width="7.85546875" customWidth="1"/>
    <col min="5" max="5" width="16.140625" customWidth="1"/>
    <col min="6" max="6" width="13.140625" customWidth="1"/>
    <col min="9" max="9" width="12.28515625" customWidth="1"/>
    <col min="10" max="10" width="14.42578125" customWidth="1"/>
    <col min="11" max="11" width="14.7109375" customWidth="1"/>
    <col min="12" max="12" width="40.85546875" customWidth="1"/>
  </cols>
  <sheetData>
    <row r="1" spans="1:12" ht="15" customHeight="1" x14ac:dyDescent="0.25">
      <c r="A1" s="145"/>
      <c r="B1" s="101"/>
      <c r="C1" s="149" t="s">
        <v>0</v>
      </c>
      <c r="D1" s="149"/>
      <c r="E1" s="149"/>
      <c r="F1" s="149"/>
      <c r="G1" s="149"/>
      <c r="H1" s="149"/>
      <c r="I1" s="149"/>
      <c r="J1" s="149"/>
      <c r="K1" s="149"/>
      <c r="L1" s="150"/>
    </row>
    <row r="2" spans="1:12" ht="15" customHeight="1" x14ac:dyDescent="0.25">
      <c r="A2" s="147"/>
      <c r="B2" s="171"/>
      <c r="C2" s="172"/>
      <c r="D2" s="172"/>
      <c r="E2" s="172"/>
      <c r="F2" s="172"/>
      <c r="G2" s="172"/>
      <c r="H2" s="172"/>
      <c r="I2" s="172"/>
      <c r="J2" s="172"/>
      <c r="K2" s="172"/>
      <c r="L2" s="151"/>
    </row>
    <row r="3" spans="1:12" ht="15" customHeight="1" x14ac:dyDescent="0.25">
      <c r="A3" s="147"/>
      <c r="B3" s="171"/>
      <c r="C3" s="172"/>
      <c r="D3" s="172"/>
      <c r="E3" s="172"/>
      <c r="F3" s="172"/>
      <c r="G3" s="172"/>
      <c r="H3" s="172"/>
      <c r="I3" s="172"/>
      <c r="J3" s="172"/>
      <c r="K3" s="172"/>
      <c r="L3" s="151"/>
    </row>
    <row r="4" spans="1:12" ht="24.75" customHeight="1" x14ac:dyDescent="0.25">
      <c r="A4" s="147"/>
      <c r="B4" s="171"/>
      <c r="C4" s="173" t="s">
        <v>79</v>
      </c>
      <c r="D4" s="173"/>
      <c r="E4" s="173"/>
      <c r="F4" s="173"/>
      <c r="G4" s="173"/>
      <c r="H4" s="173"/>
      <c r="I4" s="173"/>
      <c r="J4" s="173"/>
      <c r="K4" s="173"/>
      <c r="L4" s="152"/>
    </row>
    <row r="5" spans="1:12" ht="15.75" x14ac:dyDescent="0.25">
      <c r="A5" s="147"/>
      <c r="B5" s="171"/>
      <c r="C5" s="174" t="s">
        <v>306</v>
      </c>
      <c r="D5" s="174"/>
      <c r="E5" s="174"/>
      <c r="F5" s="174"/>
      <c r="G5" s="174"/>
      <c r="H5" s="174"/>
      <c r="I5" s="174"/>
      <c r="J5" s="174"/>
      <c r="K5" s="174"/>
      <c r="L5" s="175"/>
    </row>
    <row r="6" spans="1:12" ht="15.75" x14ac:dyDescent="0.25">
      <c r="A6" s="176" t="s">
        <v>46</v>
      </c>
      <c r="B6" s="177"/>
      <c r="C6" s="177"/>
      <c r="D6" s="177"/>
      <c r="E6" s="177"/>
      <c r="F6" s="177"/>
      <c r="G6" s="177"/>
      <c r="H6" s="177"/>
      <c r="I6" s="177"/>
      <c r="J6" s="177"/>
      <c r="K6" s="177"/>
      <c r="L6" s="178"/>
    </row>
    <row r="7" spans="1:12" ht="30" x14ac:dyDescent="0.25">
      <c r="A7" s="86" t="s">
        <v>14</v>
      </c>
      <c r="B7" s="179" t="s">
        <v>74</v>
      </c>
      <c r="C7" s="179" t="s">
        <v>16</v>
      </c>
      <c r="D7" s="180" t="s">
        <v>81</v>
      </c>
      <c r="E7" s="179" t="s">
        <v>17</v>
      </c>
      <c r="F7" s="180" t="s">
        <v>18</v>
      </c>
      <c r="G7" s="179" t="s">
        <v>19</v>
      </c>
      <c r="H7" s="180" t="s">
        <v>249</v>
      </c>
      <c r="I7" s="179" t="s">
        <v>75</v>
      </c>
      <c r="J7" s="180" t="s">
        <v>76</v>
      </c>
      <c r="K7" s="179" t="s">
        <v>77</v>
      </c>
      <c r="L7" s="87" t="s">
        <v>78</v>
      </c>
    </row>
    <row r="8" spans="1:12" ht="25.5" customHeight="1" x14ac:dyDescent="0.25">
      <c r="A8" s="1">
        <v>1</v>
      </c>
      <c r="B8" s="10" t="s">
        <v>49</v>
      </c>
      <c r="C8" s="10" t="s">
        <v>50</v>
      </c>
      <c r="D8" s="1">
        <v>15</v>
      </c>
      <c r="E8" s="13">
        <v>26527</v>
      </c>
      <c r="F8" s="13"/>
      <c r="G8" s="13"/>
      <c r="H8" s="13"/>
      <c r="I8" s="13">
        <v>5228.0519999999997</v>
      </c>
      <c r="J8" s="13">
        <f t="shared" ref="J8:J21" si="0">G8+I8</f>
        <v>5228.0519999999997</v>
      </c>
      <c r="K8" s="13">
        <f t="shared" ref="K8:K21" si="1">E8+F8+H8-J8</f>
        <v>21298.948</v>
      </c>
      <c r="L8" s="10"/>
    </row>
    <row r="9" spans="1:12" ht="25.5" customHeight="1" x14ac:dyDescent="0.25">
      <c r="A9" s="1">
        <v>2</v>
      </c>
      <c r="B9" s="9" t="s">
        <v>24</v>
      </c>
      <c r="C9" s="10" t="s">
        <v>47</v>
      </c>
      <c r="D9" s="1">
        <v>15</v>
      </c>
      <c r="E9" s="13">
        <v>8771</v>
      </c>
      <c r="F9" s="10"/>
      <c r="G9" s="10"/>
      <c r="H9" s="10"/>
      <c r="I9" s="13">
        <v>1050.423624</v>
      </c>
      <c r="J9" s="13">
        <f t="shared" si="0"/>
        <v>1050.423624</v>
      </c>
      <c r="K9" s="13">
        <f t="shared" si="1"/>
        <v>7720.576376</v>
      </c>
      <c r="L9" s="10"/>
    </row>
    <row r="10" spans="1:12" ht="25.5" customHeight="1" x14ac:dyDescent="0.25">
      <c r="A10" s="1">
        <v>3</v>
      </c>
      <c r="B10" s="9" t="s">
        <v>26</v>
      </c>
      <c r="C10" s="10" t="s">
        <v>48</v>
      </c>
      <c r="D10" s="1">
        <v>15</v>
      </c>
      <c r="E10" s="13">
        <v>8618.77</v>
      </c>
      <c r="F10" s="10"/>
      <c r="G10" s="10"/>
      <c r="H10" s="10"/>
      <c r="I10" s="13">
        <v>1017.9072960000001</v>
      </c>
      <c r="J10" s="13">
        <f t="shared" si="0"/>
        <v>1017.9072960000001</v>
      </c>
      <c r="K10" s="13">
        <f t="shared" si="1"/>
        <v>7600.8627040000001</v>
      </c>
      <c r="L10" s="10"/>
    </row>
    <row r="11" spans="1:12" ht="25.5" customHeight="1" x14ac:dyDescent="0.25">
      <c r="A11" s="1">
        <v>4</v>
      </c>
      <c r="B11" s="9" t="s">
        <v>25</v>
      </c>
      <c r="C11" s="10" t="s">
        <v>51</v>
      </c>
      <c r="D11" s="1">
        <v>15</v>
      </c>
      <c r="E11" s="13">
        <v>6333</v>
      </c>
      <c r="F11" s="10"/>
      <c r="G11" s="13">
        <v>500</v>
      </c>
      <c r="H11" s="10"/>
      <c r="I11" s="13">
        <v>575.75839999999994</v>
      </c>
      <c r="J11" s="13">
        <f t="shared" si="0"/>
        <v>1075.7583999999999</v>
      </c>
      <c r="K11" s="13">
        <f t="shared" si="1"/>
        <v>5257.2416000000003</v>
      </c>
      <c r="L11" s="10"/>
    </row>
    <row r="12" spans="1:12" ht="25.5" customHeight="1" x14ac:dyDescent="0.25">
      <c r="A12" s="1">
        <v>5</v>
      </c>
      <c r="B12" s="9" t="s">
        <v>32</v>
      </c>
      <c r="C12" s="10" t="s">
        <v>52</v>
      </c>
      <c r="D12" s="1">
        <v>15</v>
      </c>
      <c r="E12" s="13">
        <v>6333</v>
      </c>
      <c r="F12" s="10"/>
      <c r="G12" s="10"/>
      <c r="H12" s="10"/>
      <c r="I12" s="13">
        <v>575.75839999999994</v>
      </c>
      <c r="J12" s="13">
        <f t="shared" si="0"/>
        <v>575.75839999999994</v>
      </c>
      <c r="K12" s="13">
        <f t="shared" si="1"/>
        <v>5757.2416000000003</v>
      </c>
      <c r="L12" s="10"/>
    </row>
    <row r="13" spans="1:12" ht="25.5" customHeight="1" x14ac:dyDescent="0.25">
      <c r="A13" s="1">
        <v>6</v>
      </c>
      <c r="B13" s="10" t="s">
        <v>94</v>
      </c>
      <c r="C13" s="10" t="s">
        <v>53</v>
      </c>
      <c r="D13" s="1">
        <v>15</v>
      </c>
      <c r="E13" s="13">
        <v>7860</v>
      </c>
      <c r="F13" s="10"/>
      <c r="G13" s="10"/>
      <c r="H13" s="10"/>
      <c r="I13" s="13">
        <v>855.83</v>
      </c>
      <c r="J13" s="13">
        <f t="shared" si="0"/>
        <v>855.83</v>
      </c>
      <c r="K13" s="13">
        <f t="shared" si="1"/>
        <v>7004.17</v>
      </c>
      <c r="L13" s="10"/>
    </row>
    <row r="14" spans="1:12" ht="25.5" customHeight="1" x14ac:dyDescent="0.25">
      <c r="A14" s="1">
        <v>7</v>
      </c>
      <c r="B14" s="9" t="s">
        <v>264</v>
      </c>
      <c r="C14" s="10" t="s">
        <v>263</v>
      </c>
      <c r="D14" s="1">
        <v>15</v>
      </c>
      <c r="E14" s="13">
        <v>6333</v>
      </c>
      <c r="F14" s="10"/>
      <c r="G14" s="10"/>
      <c r="H14" s="10"/>
      <c r="I14" s="13">
        <v>575.75839999999994</v>
      </c>
      <c r="J14" s="13">
        <f t="shared" si="0"/>
        <v>575.75839999999994</v>
      </c>
      <c r="K14" s="13">
        <f t="shared" si="1"/>
        <v>5757.2416000000003</v>
      </c>
      <c r="L14" s="10"/>
    </row>
    <row r="15" spans="1:12" ht="25.5" customHeight="1" x14ac:dyDescent="0.25">
      <c r="A15" s="1">
        <v>8</v>
      </c>
      <c r="B15" s="9" t="s">
        <v>37</v>
      </c>
      <c r="C15" s="10" t="s">
        <v>54</v>
      </c>
      <c r="D15" s="1">
        <v>15</v>
      </c>
      <c r="E15" s="13">
        <v>6333</v>
      </c>
      <c r="F15" s="10"/>
      <c r="G15" s="13"/>
      <c r="H15" s="10"/>
      <c r="I15" s="13">
        <v>575.75839999999994</v>
      </c>
      <c r="J15" s="13">
        <f t="shared" si="0"/>
        <v>575.75839999999994</v>
      </c>
      <c r="K15" s="13">
        <f t="shared" si="1"/>
        <v>5757.2416000000003</v>
      </c>
      <c r="L15" s="10"/>
    </row>
    <row r="16" spans="1:12" ht="26.25" customHeight="1" x14ac:dyDescent="0.25">
      <c r="A16" s="1">
        <v>9</v>
      </c>
      <c r="B16" s="9" t="s">
        <v>38</v>
      </c>
      <c r="C16" s="10" t="s">
        <v>55</v>
      </c>
      <c r="D16" s="1">
        <v>15</v>
      </c>
      <c r="E16" s="13">
        <v>6333</v>
      </c>
      <c r="F16" s="10"/>
      <c r="G16" s="10"/>
      <c r="H16" s="10"/>
      <c r="I16" s="13">
        <v>575.75839999999994</v>
      </c>
      <c r="J16" s="13">
        <f t="shared" si="0"/>
        <v>575.75839999999994</v>
      </c>
      <c r="K16" s="13">
        <f t="shared" si="1"/>
        <v>5757.2416000000003</v>
      </c>
      <c r="L16" s="10"/>
    </row>
    <row r="17" spans="1:17" ht="26.25" customHeight="1" x14ac:dyDescent="0.25">
      <c r="A17" s="1">
        <v>10</v>
      </c>
      <c r="B17" s="9" t="s">
        <v>256</v>
      </c>
      <c r="C17" s="10" t="s">
        <v>255</v>
      </c>
      <c r="D17" s="1">
        <v>15</v>
      </c>
      <c r="E17" s="13">
        <v>6333</v>
      </c>
      <c r="F17" s="10"/>
      <c r="G17" s="10"/>
      <c r="H17" s="10"/>
      <c r="I17" s="13">
        <v>575.75839999999994</v>
      </c>
      <c r="J17" s="13">
        <f t="shared" si="0"/>
        <v>575.75839999999994</v>
      </c>
      <c r="K17" s="13">
        <f t="shared" si="1"/>
        <v>5757.2416000000003</v>
      </c>
      <c r="L17" s="10"/>
    </row>
    <row r="18" spans="1:17" ht="25.5" customHeight="1" x14ac:dyDescent="0.25">
      <c r="A18" s="1">
        <v>11</v>
      </c>
      <c r="B18" s="9" t="s">
        <v>33</v>
      </c>
      <c r="C18" s="10" t="s">
        <v>56</v>
      </c>
      <c r="D18" s="1">
        <v>15</v>
      </c>
      <c r="E18" s="13">
        <v>4020</v>
      </c>
      <c r="F18" s="10"/>
      <c r="G18" s="10"/>
      <c r="H18" s="10"/>
      <c r="I18" s="13">
        <v>280.89563199999998</v>
      </c>
      <c r="J18" s="13">
        <f t="shared" si="0"/>
        <v>280.89563199999998</v>
      </c>
      <c r="K18" s="13">
        <f t="shared" si="1"/>
        <v>3739.1043680000002</v>
      </c>
      <c r="L18" s="10"/>
    </row>
    <row r="19" spans="1:17" ht="25.5" customHeight="1" x14ac:dyDescent="0.25">
      <c r="A19" s="1">
        <v>12</v>
      </c>
      <c r="B19" s="9" t="s">
        <v>27</v>
      </c>
      <c r="C19" s="10" t="s">
        <v>57</v>
      </c>
      <c r="D19" s="1">
        <v>15</v>
      </c>
      <c r="E19" s="13">
        <v>5736</v>
      </c>
      <c r="F19" s="10"/>
      <c r="G19" s="10"/>
      <c r="H19" s="13"/>
      <c r="I19" s="13">
        <v>480.23839999999996</v>
      </c>
      <c r="J19" s="13">
        <f t="shared" si="0"/>
        <v>480.23839999999996</v>
      </c>
      <c r="K19" s="13">
        <f t="shared" si="1"/>
        <v>5255.7615999999998</v>
      </c>
      <c r="L19" s="10"/>
    </row>
    <row r="20" spans="1:17" ht="25.5" customHeight="1" x14ac:dyDescent="0.25">
      <c r="A20" s="1">
        <v>13</v>
      </c>
      <c r="B20" s="9" t="s">
        <v>28</v>
      </c>
      <c r="C20" s="10" t="s">
        <v>57</v>
      </c>
      <c r="D20" s="1">
        <v>15</v>
      </c>
      <c r="E20" s="13">
        <v>5440</v>
      </c>
      <c r="F20" s="10"/>
      <c r="G20" s="13"/>
      <c r="H20" s="13"/>
      <c r="I20" s="13">
        <v>435.39163199999996</v>
      </c>
      <c r="J20" s="13">
        <f t="shared" si="0"/>
        <v>435.39163199999996</v>
      </c>
      <c r="K20" s="13">
        <f t="shared" si="1"/>
        <v>5004.6083680000002</v>
      </c>
      <c r="L20" s="10"/>
    </row>
    <row r="21" spans="1:17" ht="25.5" customHeight="1" x14ac:dyDescent="0.25">
      <c r="A21" s="1">
        <v>14</v>
      </c>
      <c r="B21" s="9" t="s">
        <v>280</v>
      </c>
      <c r="C21" s="10" t="s">
        <v>281</v>
      </c>
      <c r="D21" s="1">
        <v>15</v>
      </c>
      <c r="E21" s="13">
        <v>3500</v>
      </c>
      <c r="F21" s="13"/>
      <c r="G21" s="10"/>
      <c r="H21" s="13"/>
      <c r="I21" s="13">
        <v>99.22</v>
      </c>
      <c r="J21" s="13">
        <f t="shared" si="0"/>
        <v>99.22</v>
      </c>
      <c r="K21" s="13">
        <f t="shared" si="1"/>
        <v>3400.78</v>
      </c>
      <c r="L21" s="10"/>
    </row>
    <row r="22" spans="1:17" ht="20.25" customHeight="1" x14ac:dyDescent="0.25">
      <c r="A22" s="181"/>
      <c r="B22" s="125"/>
      <c r="C22" s="125"/>
      <c r="D22" s="125"/>
      <c r="E22" s="125"/>
      <c r="F22" s="125"/>
      <c r="G22" s="125"/>
      <c r="H22" s="125"/>
      <c r="I22" s="125"/>
      <c r="J22" s="125"/>
      <c r="K22" s="125"/>
      <c r="L22" s="182"/>
    </row>
    <row r="23" spans="1:17" ht="15.75" x14ac:dyDescent="0.25">
      <c r="A23" s="183" t="s">
        <v>23</v>
      </c>
      <c r="B23" s="184"/>
      <c r="C23" s="184"/>
      <c r="D23" s="184"/>
      <c r="E23" s="184"/>
      <c r="F23" s="184"/>
      <c r="G23" s="184"/>
      <c r="H23" s="184"/>
      <c r="I23" s="184"/>
      <c r="J23" s="184"/>
      <c r="K23" s="184"/>
      <c r="L23" s="185"/>
    </row>
    <row r="24" spans="1:17" ht="25.5" customHeight="1" x14ac:dyDescent="0.25">
      <c r="A24" s="23">
        <v>1</v>
      </c>
      <c r="B24" s="26" t="s">
        <v>29</v>
      </c>
      <c r="C24" s="38" t="s">
        <v>58</v>
      </c>
      <c r="D24" s="39">
        <v>15</v>
      </c>
      <c r="E24" s="25">
        <v>10540.39</v>
      </c>
      <c r="F24" s="24"/>
      <c r="G24" s="24"/>
      <c r="H24" s="24"/>
      <c r="I24" s="25">
        <v>1428.3653279999999</v>
      </c>
      <c r="J24" s="25">
        <f>G24+I24</f>
        <v>1428.3653279999999</v>
      </c>
      <c r="K24" s="40">
        <f>E24+F24-J24</f>
        <v>9112.0246719999996</v>
      </c>
      <c r="L24" s="24"/>
    </row>
    <row r="25" spans="1:17" ht="25.5" customHeight="1" x14ac:dyDescent="0.25">
      <c r="A25" s="1">
        <v>2</v>
      </c>
      <c r="B25" s="9" t="s">
        <v>30</v>
      </c>
      <c r="C25" s="10" t="s">
        <v>59</v>
      </c>
      <c r="D25" s="12">
        <v>15</v>
      </c>
      <c r="E25" s="14">
        <v>7375</v>
      </c>
      <c r="F25" s="10"/>
      <c r="G25" s="13">
        <v>1000</v>
      </c>
      <c r="H25" s="10"/>
      <c r="I25" s="13">
        <v>761.45044799999994</v>
      </c>
      <c r="J25" s="25">
        <f>G25+I25</f>
        <v>1761.4504480000001</v>
      </c>
      <c r="K25" s="40">
        <f>E25+F25-J25</f>
        <v>5613.5495520000004</v>
      </c>
      <c r="L25" s="10"/>
    </row>
    <row r="26" spans="1:17" ht="25.5" customHeight="1" x14ac:dyDescent="0.25">
      <c r="A26" s="23">
        <v>3</v>
      </c>
      <c r="B26" s="9" t="s">
        <v>69</v>
      </c>
      <c r="C26" s="10" t="s">
        <v>265</v>
      </c>
      <c r="D26" s="1">
        <v>15</v>
      </c>
      <c r="E26" s="13">
        <v>6726</v>
      </c>
      <c r="F26" s="10"/>
      <c r="G26" s="10"/>
      <c r="H26" s="10"/>
      <c r="I26" s="13">
        <v>645.14964799999996</v>
      </c>
      <c r="J26" s="13">
        <f>G26+I26</f>
        <v>645.14964799999996</v>
      </c>
      <c r="K26" s="40">
        <f>E26+F26-J26</f>
        <v>6080.8503520000004</v>
      </c>
      <c r="L26" s="10"/>
    </row>
    <row r="27" spans="1:17" ht="25.5" customHeight="1" x14ac:dyDescent="0.25">
      <c r="A27" s="1">
        <v>4</v>
      </c>
      <c r="B27" s="9" t="s">
        <v>31</v>
      </c>
      <c r="C27" s="10" t="s">
        <v>60</v>
      </c>
      <c r="D27" s="12">
        <v>15</v>
      </c>
      <c r="E27" s="13">
        <v>5440</v>
      </c>
      <c r="F27" s="10"/>
      <c r="G27" s="10"/>
      <c r="H27" s="10"/>
      <c r="I27" s="13">
        <v>435.39163199999996</v>
      </c>
      <c r="J27" s="13">
        <f>G27+I27</f>
        <v>435.39163199999996</v>
      </c>
      <c r="K27" s="40">
        <f>E27+F27-J27</f>
        <v>5004.6083680000002</v>
      </c>
      <c r="L27" s="10"/>
      <c r="O27">
        <v>5255.76</v>
      </c>
    </row>
    <row r="28" spans="1:17" ht="19.5" customHeight="1" x14ac:dyDescent="0.25">
      <c r="A28" s="181"/>
      <c r="B28" s="125"/>
      <c r="C28" s="125"/>
      <c r="D28" s="125"/>
      <c r="E28" s="125"/>
      <c r="F28" s="125"/>
      <c r="G28" s="125"/>
      <c r="H28" s="125"/>
      <c r="I28" s="125"/>
      <c r="J28" s="125"/>
      <c r="K28" s="125"/>
      <c r="L28" s="182"/>
      <c r="O28">
        <v>764.8</v>
      </c>
      <c r="Q28" t="s">
        <v>266</v>
      </c>
    </row>
    <row r="29" spans="1:17" ht="15.75" x14ac:dyDescent="0.25">
      <c r="A29" s="183" t="s">
        <v>61</v>
      </c>
      <c r="B29" s="184"/>
      <c r="C29" s="184"/>
      <c r="D29" s="184"/>
      <c r="E29" s="184"/>
      <c r="F29" s="184"/>
      <c r="G29" s="184"/>
      <c r="H29" s="184"/>
      <c r="I29" s="184"/>
      <c r="J29" s="184"/>
      <c r="K29" s="184"/>
      <c r="L29" s="185"/>
    </row>
    <row r="30" spans="1:17" ht="25.5" customHeight="1" x14ac:dyDescent="0.25">
      <c r="A30" s="1">
        <v>1</v>
      </c>
      <c r="B30" s="9" t="s">
        <v>34</v>
      </c>
      <c r="C30" s="10" t="s">
        <v>62</v>
      </c>
      <c r="D30" s="1">
        <v>15</v>
      </c>
      <c r="E30" s="13">
        <v>9632.3700000000008</v>
      </c>
      <c r="F30" s="10"/>
      <c r="G30" s="10"/>
      <c r="H30" s="10"/>
      <c r="I30" s="13">
        <v>1234.4100000000001</v>
      </c>
      <c r="J30" s="13">
        <f>G30+I30</f>
        <v>1234.4100000000001</v>
      </c>
      <c r="K30" s="13">
        <f>E30+F30-J30</f>
        <v>8397.9600000000009</v>
      </c>
      <c r="L30" s="10"/>
    </row>
    <row r="31" spans="1:17" ht="25.5" customHeight="1" x14ac:dyDescent="0.25">
      <c r="A31" s="1">
        <v>2</v>
      </c>
      <c r="B31" s="9" t="s">
        <v>35</v>
      </c>
      <c r="C31" s="10" t="s">
        <v>63</v>
      </c>
      <c r="D31" s="1">
        <v>15</v>
      </c>
      <c r="E31" s="13">
        <v>4317.22</v>
      </c>
      <c r="F31" s="10"/>
      <c r="G31" s="10"/>
      <c r="H31" s="10"/>
      <c r="I31" s="13">
        <v>313.23316799999998</v>
      </c>
      <c r="J31" s="13">
        <f>G31+I31</f>
        <v>313.23316799999998</v>
      </c>
      <c r="K31" s="13">
        <f>E31+F31-J31</f>
        <v>4003.9868320000005</v>
      </c>
      <c r="L31" s="10"/>
    </row>
    <row r="32" spans="1:17" ht="25.5" customHeight="1" x14ac:dyDescent="0.25">
      <c r="A32" s="1">
        <v>3</v>
      </c>
      <c r="B32" s="9" t="s">
        <v>36</v>
      </c>
      <c r="C32" s="10" t="s">
        <v>64</v>
      </c>
      <c r="D32" s="1">
        <v>15</v>
      </c>
      <c r="E32" s="13">
        <v>7798.13</v>
      </c>
      <c r="F32" s="10"/>
      <c r="G32" s="10"/>
      <c r="H32" s="13"/>
      <c r="I32" s="13">
        <v>842.61859200000004</v>
      </c>
      <c r="J32" s="13">
        <f>G32+I32</f>
        <v>842.61859200000004</v>
      </c>
      <c r="K32" s="13">
        <f>E32+F32-J32</f>
        <v>6955.5114080000003</v>
      </c>
      <c r="L32" s="10"/>
    </row>
    <row r="33" spans="1:12" ht="19.5" customHeight="1" x14ac:dyDescent="0.25">
      <c r="A33" s="160"/>
      <c r="B33" s="186"/>
      <c r="C33" s="186"/>
      <c r="D33" s="186"/>
      <c r="E33" s="186"/>
      <c r="F33" s="186"/>
      <c r="G33" s="186"/>
      <c r="H33" s="186"/>
      <c r="I33" s="186"/>
      <c r="J33" s="186"/>
      <c r="K33" s="186"/>
      <c r="L33" s="161"/>
    </row>
    <row r="34" spans="1:12" ht="15.75" x14ac:dyDescent="0.25">
      <c r="A34" s="187" t="s">
        <v>65</v>
      </c>
      <c r="B34" s="188"/>
      <c r="C34" s="188"/>
      <c r="D34" s="188"/>
      <c r="E34" s="188"/>
      <c r="F34" s="188"/>
      <c r="G34" s="188"/>
      <c r="H34" s="188"/>
      <c r="I34" s="188"/>
      <c r="J34" s="188"/>
      <c r="K34" s="188"/>
      <c r="L34" s="189"/>
    </row>
    <row r="35" spans="1:12" ht="25.5" customHeight="1" x14ac:dyDescent="0.25">
      <c r="A35" s="1">
        <v>1</v>
      </c>
      <c r="B35" s="9" t="s">
        <v>39</v>
      </c>
      <c r="C35" s="10" t="s">
        <v>66</v>
      </c>
      <c r="D35" s="1">
        <v>15</v>
      </c>
      <c r="E35" s="13">
        <v>6333</v>
      </c>
      <c r="F35" s="10"/>
      <c r="G35" s="10"/>
      <c r="H35" s="10"/>
      <c r="I35" s="13">
        <v>575.75839999999994</v>
      </c>
      <c r="J35" s="63">
        <f>G35+I35</f>
        <v>575.75839999999994</v>
      </c>
      <c r="K35" s="13">
        <f>E35+F35-J35</f>
        <v>5757.2416000000003</v>
      </c>
      <c r="L35" s="10"/>
    </row>
    <row r="36" spans="1:12" ht="25.5" customHeight="1" x14ac:dyDescent="0.25">
      <c r="A36" s="1">
        <v>2</v>
      </c>
      <c r="B36" s="9" t="s">
        <v>40</v>
      </c>
      <c r="C36" s="10" t="s">
        <v>67</v>
      </c>
      <c r="D36" s="1">
        <v>15</v>
      </c>
      <c r="E36" s="13">
        <v>5174.9399999999996</v>
      </c>
      <c r="F36" s="10"/>
      <c r="G36" s="10"/>
      <c r="H36" s="10"/>
      <c r="I36" s="13">
        <v>406.55310399999991</v>
      </c>
      <c r="J36" s="63">
        <f>G36+I36</f>
        <v>406.55310399999991</v>
      </c>
      <c r="K36" s="13">
        <f>E36+F36-J36</f>
        <v>4768.386896</v>
      </c>
      <c r="L36" s="10"/>
    </row>
    <row r="37" spans="1:12" ht="25.5" customHeight="1" x14ac:dyDescent="0.25">
      <c r="A37" s="1">
        <v>3</v>
      </c>
      <c r="B37" s="9" t="s">
        <v>41</v>
      </c>
      <c r="C37" s="10" t="s">
        <v>68</v>
      </c>
      <c r="D37" s="1">
        <v>15</v>
      </c>
      <c r="E37" s="20">
        <v>3074</v>
      </c>
      <c r="F37" s="20"/>
      <c r="G37" s="10"/>
      <c r="H37" s="10"/>
      <c r="I37" s="20">
        <v>55.126960000000025</v>
      </c>
      <c r="J37" s="63">
        <f>G37+I37</f>
        <v>55.126960000000025</v>
      </c>
      <c r="K37" s="13">
        <f>E37+F37-J37</f>
        <v>3018.8730399999999</v>
      </c>
      <c r="L37" s="10"/>
    </row>
    <row r="38" spans="1:12" ht="19.5" customHeight="1" x14ac:dyDescent="0.25">
      <c r="A38" s="181"/>
      <c r="B38" s="125"/>
      <c r="C38" s="125"/>
      <c r="D38" s="125"/>
      <c r="E38" s="125"/>
      <c r="F38" s="125"/>
      <c r="G38" s="125"/>
      <c r="H38" s="125"/>
      <c r="I38" s="125"/>
      <c r="J38" s="125"/>
      <c r="K38" s="125"/>
      <c r="L38" s="182"/>
    </row>
    <row r="39" spans="1:12" ht="15.75" x14ac:dyDescent="0.25">
      <c r="A39" s="183" t="s">
        <v>80</v>
      </c>
      <c r="B39" s="184"/>
      <c r="C39" s="184"/>
      <c r="D39" s="184"/>
      <c r="E39" s="184"/>
      <c r="F39" s="184"/>
      <c r="G39" s="184"/>
      <c r="H39" s="184"/>
      <c r="I39" s="184"/>
      <c r="J39" s="184"/>
      <c r="K39" s="184"/>
      <c r="L39" s="185"/>
    </row>
    <row r="40" spans="1:12" ht="25.5" customHeight="1" x14ac:dyDescent="0.25">
      <c r="A40" s="190">
        <v>1</v>
      </c>
      <c r="B40" s="191" t="s">
        <v>42</v>
      </c>
      <c r="C40" s="192" t="s">
        <v>70</v>
      </c>
      <c r="D40" s="190">
        <v>15</v>
      </c>
      <c r="E40" s="193">
        <v>7742.83</v>
      </c>
      <c r="F40" s="192"/>
      <c r="G40" s="192"/>
      <c r="H40" s="192"/>
      <c r="I40" s="193">
        <v>830.806512</v>
      </c>
      <c r="J40" s="193">
        <f>G40+I40</f>
        <v>830.806512</v>
      </c>
      <c r="K40" s="194">
        <f>E40+F40-J40</f>
        <v>6912.0234879999998</v>
      </c>
      <c r="L40" s="192"/>
    </row>
    <row r="41" spans="1:12" x14ac:dyDescent="0.25">
      <c r="A41" s="195" t="s">
        <v>198</v>
      </c>
      <c r="B41" s="196"/>
      <c r="C41" s="196"/>
      <c r="D41" s="196"/>
      <c r="E41" s="197">
        <f>SUM(E8:E21,E24:E27,E30:E32,E35:E37,E40)</f>
        <v>182624.65</v>
      </c>
      <c r="F41" s="197">
        <f>SUM(F40,F35:F37,F30:F32,F24:F27,F8:F21)</f>
        <v>0</v>
      </c>
      <c r="G41" s="197">
        <f>SUM(G40,G35:G37,G30:G32,G24:G27,G8:G21)</f>
        <v>1500</v>
      </c>
      <c r="H41" s="197">
        <f>SUM(H40,H35:H37,H30:H32,H24:H27,H8:H20)</f>
        <v>0</v>
      </c>
      <c r="I41" s="197">
        <f>SUM(I8:I21,I24:I27,I30:I32,I35:I37,I40)</f>
        <v>20431.372776</v>
      </c>
      <c r="J41" s="197">
        <f>SUM(J8:J21,J24:J27,J30:J32,J35:J37,J40)</f>
        <v>21931.372775999997</v>
      </c>
      <c r="K41" s="197">
        <f>SUM(K8:K21,K24:K27,K30:K32,K35:K37,K40)</f>
        <v>160693.27722400002</v>
      </c>
      <c r="L41" s="198"/>
    </row>
    <row r="42" spans="1:12" x14ac:dyDescent="0.25">
      <c r="I42" t="s">
        <v>266</v>
      </c>
    </row>
    <row r="52" spans="2:12" x14ac:dyDescent="0.25">
      <c r="B52" s="45" t="s">
        <v>230</v>
      </c>
      <c r="E52" s="101" t="s">
        <v>231</v>
      </c>
      <c r="F52" s="101"/>
      <c r="G52" s="101"/>
      <c r="H52" s="58"/>
      <c r="K52" s="101" t="s">
        <v>233</v>
      </c>
      <c r="L52" s="101"/>
    </row>
    <row r="53" spans="2:12" x14ac:dyDescent="0.25">
      <c r="B53" s="58" t="s">
        <v>235</v>
      </c>
      <c r="E53" s="102" t="s">
        <v>232</v>
      </c>
      <c r="F53" s="102"/>
      <c r="G53" s="102"/>
      <c r="H53" s="58"/>
      <c r="K53" s="102" t="s">
        <v>234</v>
      </c>
      <c r="L53" s="102"/>
    </row>
  </sheetData>
  <mergeCells count="18">
    <mergeCell ref="A29:L29"/>
    <mergeCell ref="A34:L34"/>
    <mergeCell ref="A39:L39"/>
    <mergeCell ref="A22:L22"/>
    <mergeCell ref="A28:L28"/>
    <mergeCell ref="A33:L33"/>
    <mergeCell ref="A38:L38"/>
    <mergeCell ref="A1:B5"/>
    <mergeCell ref="A6:L6"/>
    <mergeCell ref="A23:L23"/>
    <mergeCell ref="C1:L3"/>
    <mergeCell ref="C4:L4"/>
    <mergeCell ref="C5:L5"/>
    <mergeCell ref="E52:G52"/>
    <mergeCell ref="E53:G53"/>
    <mergeCell ref="K52:L52"/>
    <mergeCell ref="K53:L53"/>
    <mergeCell ref="A41:D41"/>
  </mergeCells>
  <pageMargins left="0.7" right="0.7" top="0.75" bottom="0.75" header="0.3" footer="0.3"/>
  <pageSetup paperSize="14" scale="6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111"/>
  <sheetViews>
    <sheetView topLeftCell="A61" zoomScale="77" zoomScaleNormal="77" workbookViewId="0">
      <selection activeCell="P7" sqref="P7"/>
    </sheetView>
  </sheetViews>
  <sheetFormatPr baseColWidth="10" defaultRowHeight="15" x14ac:dyDescent="0.25"/>
  <cols>
    <col min="1" max="1" width="7.85546875" customWidth="1"/>
    <col min="2" max="2" width="34.85546875" customWidth="1"/>
    <col min="3" max="3" width="33.7109375" customWidth="1"/>
    <col min="4" max="4" width="7.7109375" customWidth="1"/>
    <col min="5" max="5" width="17" customWidth="1"/>
    <col min="6" max="6" width="13.28515625" customWidth="1"/>
    <col min="9" max="10" width="13.140625" customWidth="1"/>
    <col min="11" max="11" width="14.5703125" customWidth="1"/>
    <col min="12" max="12" width="15" customWidth="1"/>
    <col min="13" max="13" width="39.42578125" customWidth="1"/>
    <col min="14" max="14" width="27.5703125" customWidth="1"/>
    <col min="15" max="15" width="12.5703125" bestFit="1" customWidth="1"/>
  </cols>
  <sheetData>
    <row r="1" spans="1:13" x14ac:dyDescent="0.25">
      <c r="A1" s="118"/>
      <c r="B1" s="104"/>
      <c r="C1" s="105" t="s">
        <v>0</v>
      </c>
      <c r="D1" s="105"/>
      <c r="E1" s="105"/>
      <c r="F1" s="105"/>
      <c r="G1" s="105"/>
      <c r="H1" s="105"/>
      <c r="I1" s="105"/>
      <c r="J1" s="105"/>
      <c r="K1" s="105"/>
      <c r="L1" s="105"/>
      <c r="M1" s="106"/>
    </row>
    <row r="2" spans="1:13" x14ac:dyDescent="0.25">
      <c r="A2" s="119"/>
      <c r="B2" s="102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8"/>
    </row>
    <row r="3" spans="1:13" x14ac:dyDescent="0.25">
      <c r="A3" s="119"/>
      <c r="B3" s="102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8"/>
    </row>
    <row r="4" spans="1:13" ht="21" x14ac:dyDescent="0.25">
      <c r="A4" s="119"/>
      <c r="B4" s="102"/>
      <c r="C4" s="109" t="s">
        <v>82</v>
      </c>
      <c r="D4" s="109"/>
      <c r="E4" s="109"/>
      <c r="F4" s="109"/>
      <c r="G4" s="109"/>
      <c r="H4" s="109"/>
      <c r="I4" s="109"/>
      <c r="J4" s="109"/>
      <c r="K4" s="109"/>
      <c r="L4" s="109"/>
      <c r="M4" s="110"/>
    </row>
    <row r="5" spans="1:13" ht="15.75" x14ac:dyDescent="0.25">
      <c r="A5" s="119"/>
      <c r="B5" s="102"/>
      <c r="C5" s="123" t="s">
        <v>306</v>
      </c>
      <c r="D5" s="123"/>
      <c r="E5" s="123"/>
      <c r="F5" s="123"/>
      <c r="G5" s="123"/>
      <c r="H5" s="123"/>
      <c r="I5" s="123"/>
      <c r="J5" s="123"/>
      <c r="K5" s="123"/>
      <c r="L5" s="123"/>
      <c r="M5" s="124"/>
    </row>
    <row r="6" spans="1:13" ht="15.75" x14ac:dyDescent="0.25">
      <c r="A6" s="120" t="s">
        <v>23</v>
      </c>
      <c r="B6" s="121"/>
      <c r="C6" s="121"/>
      <c r="D6" s="121"/>
      <c r="E6" s="121"/>
      <c r="F6" s="121"/>
      <c r="G6" s="121"/>
      <c r="H6" s="121"/>
      <c r="I6" s="121"/>
      <c r="J6" s="121"/>
      <c r="K6" s="121"/>
      <c r="L6" s="121"/>
      <c r="M6" s="122"/>
    </row>
    <row r="7" spans="1:13" ht="45" x14ac:dyDescent="0.25">
      <c r="A7" s="27" t="s">
        <v>14</v>
      </c>
      <c r="B7" s="28" t="s">
        <v>74</v>
      </c>
      <c r="C7" s="28" t="s">
        <v>16</v>
      </c>
      <c r="D7" s="29" t="s">
        <v>81</v>
      </c>
      <c r="E7" s="28" t="s">
        <v>17</v>
      </c>
      <c r="F7" s="29" t="s">
        <v>18</v>
      </c>
      <c r="G7" s="28" t="s">
        <v>19</v>
      </c>
      <c r="H7" s="29" t="s">
        <v>250</v>
      </c>
      <c r="I7" s="28" t="s">
        <v>75</v>
      </c>
      <c r="J7" s="29" t="s">
        <v>282</v>
      </c>
      <c r="K7" s="29" t="s">
        <v>76</v>
      </c>
      <c r="L7" s="28" t="s">
        <v>77</v>
      </c>
      <c r="M7" s="30" t="s">
        <v>78</v>
      </c>
    </row>
    <row r="8" spans="1:13" ht="25.5" customHeight="1" x14ac:dyDescent="0.25">
      <c r="A8" s="31">
        <v>1</v>
      </c>
      <c r="B8" s="2" t="s">
        <v>83</v>
      </c>
      <c r="C8" s="10" t="s">
        <v>85</v>
      </c>
      <c r="D8" s="12">
        <v>15</v>
      </c>
      <c r="E8" s="15">
        <v>7610</v>
      </c>
      <c r="F8" s="16"/>
      <c r="G8" s="17"/>
      <c r="H8" s="17"/>
      <c r="I8" s="15">
        <v>803.5624479999999</v>
      </c>
      <c r="J8" s="15"/>
      <c r="K8" s="18">
        <f>G8+I8</f>
        <v>803.5624479999999</v>
      </c>
      <c r="L8" s="15">
        <f>E8+F8-K8</f>
        <v>6806.4375520000003</v>
      </c>
      <c r="M8" s="32"/>
    </row>
    <row r="9" spans="1:13" ht="25.5" customHeight="1" x14ac:dyDescent="0.25">
      <c r="A9" s="31">
        <v>2</v>
      </c>
      <c r="B9" s="10" t="s">
        <v>84</v>
      </c>
      <c r="C9" s="10" t="s">
        <v>86</v>
      </c>
      <c r="D9" s="1">
        <v>15</v>
      </c>
      <c r="E9" s="15">
        <v>7860</v>
      </c>
      <c r="F9" s="10"/>
      <c r="G9" s="10"/>
      <c r="H9" s="10"/>
      <c r="I9" s="15">
        <v>855.834024</v>
      </c>
      <c r="J9" s="15"/>
      <c r="K9" s="18">
        <f>G9+I9</f>
        <v>855.834024</v>
      </c>
      <c r="L9" s="15">
        <f>E9+F9-K9</f>
        <v>7004.1659760000002</v>
      </c>
      <c r="M9" s="33"/>
    </row>
    <row r="10" spans="1:13" ht="25.5" customHeight="1" x14ac:dyDescent="0.25">
      <c r="A10" s="31">
        <v>3</v>
      </c>
      <c r="B10" s="10" t="s">
        <v>303</v>
      </c>
      <c r="C10" s="10" t="s">
        <v>302</v>
      </c>
      <c r="D10" s="1">
        <v>15</v>
      </c>
      <c r="E10" s="15">
        <v>4312.75</v>
      </c>
      <c r="F10" s="10"/>
      <c r="G10" s="10"/>
      <c r="H10" s="10"/>
      <c r="I10" s="15">
        <v>312.75</v>
      </c>
      <c r="J10" s="15"/>
      <c r="K10" s="18">
        <f>G10+I10</f>
        <v>312.75</v>
      </c>
      <c r="L10" s="15">
        <f>E10+F10-K10</f>
        <v>4000</v>
      </c>
      <c r="M10" s="33"/>
    </row>
    <row r="11" spans="1:13" ht="25.5" customHeight="1" x14ac:dyDescent="0.25">
      <c r="A11" s="31">
        <v>4</v>
      </c>
      <c r="B11" s="10" t="s">
        <v>96</v>
      </c>
      <c r="C11" s="10" t="s">
        <v>87</v>
      </c>
      <c r="D11" s="1">
        <v>15</v>
      </c>
      <c r="E11" s="13">
        <v>4336.6899999999996</v>
      </c>
      <c r="F11" s="10"/>
      <c r="G11" s="10"/>
      <c r="H11" s="10"/>
      <c r="I11" s="13">
        <v>315.35150399999992</v>
      </c>
      <c r="J11" s="13"/>
      <c r="K11" s="18">
        <f>G11+I11</f>
        <v>315.35150399999992</v>
      </c>
      <c r="L11" s="15">
        <f>E11+F11-K11</f>
        <v>4021.3384959999999</v>
      </c>
      <c r="M11" s="33"/>
    </row>
    <row r="12" spans="1:13" ht="21" customHeight="1" x14ac:dyDescent="0.25">
      <c r="A12" s="133"/>
      <c r="B12" s="134"/>
      <c r="C12" s="134"/>
      <c r="D12" s="134"/>
      <c r="E12" s="134"/>
      <c r="F12" s="134"/>
      <c r="G12" s="134"/>
      <c r="H12" s="134"/>
      <c r="I12" s="134"/>
      <c r="J12" s="134"/>
      <c r="K12" s="134"/>
      <c r="L12" s="134"/>
      <c r="M12" s="135"/>
    </row>
    <row r="13" spans="1:13" ht="15.75" x14ac:dyDescent="0.25">
      <c r="A13" s="130" t="s">
        <v>88</v>
      </c>
      <c r="B13" s="131"/>
      <c r="C13" s="131"/>
      <c r="D13" s="131"/>
      <c r="E13" s="131"/>
      <c r="F13" s="131"/>
      <c r="G13" s="131"/>
      <c r="H13" s="131"/>
      <c r="I13" s="131"/>
      <c r="J13" s="131"/>
      <c r="K13" s="131"/>
      <c r="L13" s="131"/>
      <c r="M13" s="132"/>
    </row>
    <row r="14" spans="1:13" ht="25.5" customHeight="1" x14ac:dyDescent="0.25">
      <c r="A14" s="31">
        <v>1</v>
      </c>
      <c r="B14" s="10" t="s">
        <v>246</v>
      </c>
      <c r="C14" s="10" t="s">
        <v>92</v>
      </c>
      <c r="D14" s="1">
        <v>15</v>
      </c>
      <c r="E14" s="13">
        <v>9378.26</v>
      </c>
      <c r="F14" s="10"/>
      <c r="G14" s="10"/>
      <c r="H14" s="10"/>
      <c r="I14" s="13">
        <v>1180.24</v>
      </c>
      <c r="J14" s="13"/>
      <c r="K14" s="18">
        <f t="shared" ref="K14:K19" si="0">G14+I14</f>
        <v>1180.24</v>
      </c>
      <c r="L14" s="15">
        <f t="shared" ref="L14:L19" si="1">E14+F14+H14-K14</f>
        <v>8198.02</v>
      </c>
      <c r="M14" s="33"/>
    </row>
    <row r="15" spans="1:13" ht="25.5" customHeight="1" x14ac:dyDescent="0.25">
      <c r="A15" s="31">
        <v>2</v>
      </c>
      <c r="B15" s="10" t="s">
        <v>91</v>
      </c>
      <c r="C15" s="10" t="s">
        <v>93</v>
      </c>
      <c r="D15" s="1">
        <v>15</v>
      </c>
      <c r="E15" s="13">
        <v>7798.13</v>
      </c>
      <c r="F15" s="13"/>
      <c r="G15" s="10"/>
      <c r="H15" s="13"/>
      <c r="I15" s="13">
        <v>842.61859200000004</v>
      </c>
      <c r="J15" s="13"/>
      <c r="K15" s="18">
        <f t="shared" si="0"/>
        <v>842.61859200000004</v>
      </c>
      <c r="L15" s="15">
        <f t="shared" si="1"/>
        <v>6955.5114080000003</v>
      </c>
      <c r="M15" s="33"/>
    </row>
    <row r="16" spans="1:13" ht="25.5" customHeight="1" x14ac:dyDescent="0.25">
      <c r="A16" s="31">
        <v>3</v>
      </c>
      <c r="B16" s="9" t="s">
        <v>89</v>
      </c>
      <c r="C16" s="10" t="s">
        <v>93</v>
      </c>
      <c r="D16" s="1">
        <v>15</v>
      </c>
      <c r="E16" s="13">
        <v>7798.13</v>
      </c>
      <c r="F16" s="10"/>
      <c r="G16" s="10"/>
      <c r="H16" s="13"/>
      <c r="I16" s="13">
        <v>842.61859200000004</v>
      </c>
      <c r="J16" s="13"/>
      <c r="K16" s="18">
        <f t="shared" si="0"/>
        <v>842.61859200000004</v>
      </c>
      <c r="L16" s="15">
        <f t="shared" si="1"/>
        <v>6955.5114080000003</v>
      </c>
      <c r="M16" s="33"/>
    </row>
    <row r="17" spans="1:14" ht="25.5" customHeight="1" x14ac:dyDescent="0.25">
      <c r="A17" s="31">
        <v>4</v>
      </c>
      <c r="B17" s="9" t="s">
        <v>90</v>
      </c>
      <c r="C17" s="10" t="s">
        <v>93</v>
      </c>
      <c r="D17" s="1">
        <v>15</v>
      </c>
      <c r="E17" s="13">
        <v>6752.8</v>
      </c>
      <c r="F17" s="10"/>
      <c r="G17" s="10"/>
      <c r="H17" s="13"/>
      <c r="I17" s="13">
        <v>646.54</v>
      </c>
      <c r="J17" s="13"/>
      <c r="K17" s="18">
        <f t="shared" si="0"/>
        <v>646.54</v>
      </c>
      <c r="L17" s="15">
        <f t="shared" si="1"/>
        <v>6106.26</v>
      </c>
      <c r="M17" s="33"/>
    </row>
    <row r="18" spans="1:14" ht="25.5" customHeight="1" x14ac:dyDescent="0.25">
      <c r="A18" s="31">
        <v>5</v>
      </c>
      <c r="B18" s="9" t="s">
        <v>294</v>
      </c>
      <c r="C18" s="10" t="s">
        <v>93</v>
      </c>
      <c r="D18" s="1">
        <v>15</v>
      </c>
      <c r="E18" s="13">
        <v>7798.13</v>
      </c>
      <c r="F18" s="10"/>
      <c r="G18" s="10"/>
      <c r="H18" s="13"/>
      <c r="I18" s="13">
        <v>842.61859200000004</v>
      </c>
      <c r="J18" s="13"/>
      <c r="K18" s="18">
        <f t="shared" si="0"/>
        <v>842.61859200000004</v>
      </c>
      <c r="L18" s="15">
        <f t="shared" si="1"/>
        <v>6955.5114080000003</v>
      </c>
      <c r="M18" s="33"/>
    </row>
    <row r="19" spans="1:14" ht="25.5" customHeight="1" x14ac:dyDescent="0.25">
      <c r="A19" s="31">
        <v>6</v>
      </c>
      <c r="B19" s="9" t="s">
        <v>243</v>
      </c>
      <c r="C19" s="10" t="s">
        <v>68</v>
      </c>
      <c r="D19" s="1">
        <v>15</v>
      </c>
      <c r="E19" s="13">
        <v>3074</v>
      </c>
      <c r="F19" s="6"/>
      <c r="G19" s="10"/>
      <c r="H19" s="10"/>
      <c r="I19" s="13">
        <v>55.13</v>
      </c>
      <c r="J19" s="13"/>
      <c r="K19" s="18">
        <f t="shared" si="0"/>
        <v>55.13</v>
      </c>
      <c r="L19" s="15">
        <f t="shared" si="1"/>
        <v>3018.87</v>
      </c>
      <c r="M19" s="33"/>
    </row>
    <row r="20" spans="1:14" ht="21" customHeight="1" x14ac:dyDescent="0.25">
      <c r="A20" s="136"/>
      <c r="B20" s="137"/>
      <c r="C20" s="137"/>
      <c r="D20" s="137"/>
      <c r="E20" s="137"/>
      <c r="F20" s="137"/>
      <c r="G20" s="137"/>
      <c r="H20" s="137"/>
      <c r="I20" s="137"/>
      <c r="J20" s="137"/>
      <c r="K20" s="137"/>
      <c r="L20" s="137"/>
      <c r="M20" s="138"/>
    </row>
    <row r="21" spans="1:14" ht="15.75" x14ac:dyDescent="0.25">
      <c r="A21" s="139" t="s">
        <v>95</v>
      </c>
      <c r="B21" s="140"/>
      <c r="C21" s="140"/>
      <c r="D21" s="140"/>
      <c r="E21" s="140"/>
      <c r="F21" s="140"/>
      <c r="G21" s="140"/>
      <c r="H21" s="140"/>
      <c r="I21" s="140"/>
      <c r="J21" s="140"/>
      <c r="K21" s="140"/>
      <c r="L21" s="140"/>
      <c r="M21" s="141"/>
    </row>
    <row r="22" spans="1:14" ht="25.5" customHeight="1" x14ac:dyDescent="0.25">
      <c r="A22" s="68">
        <v>1</v>
      </c>
      <c r="B22" s="9" t="s">
        <v>272</v>
      </c>
      <c r="C22" s="10" t="s">
        <v>196</v>
      </c>
      <c r="D22" s="1">
        <v>15</v>
      </c>
      <c r="E22" s="13">
        <v>3858.08</v>
      </c>
      <c r="F22" s="10"/>
      <c r="G22" s="10"/>
      <c r="H22" s="10"/>
      <c r="I22" s="13">
        <v>263.27873599999998</v>
      </c>
      <c r="J22" s="13"/>
      <c r="K22" s="18">
        <f t="shared" ref="K22:K27" si="2">G22+I22</f>
        <v>263.27873599999998</v>
      </c>
      <c r="L22" s="15">
        <f t="shared" ref="L22:L50" si="3">E22+F22-G22+H22-K22</f>
        <v>3594.8012639999997</v>
      </c>
      <c r="M22" s="36"/>
    </row>
    <row r="23" spans="1:14" ht="25.5" customHeight="1" x14ac:dyDescent="0.25">
      <c r="A23" s="68">
        <v>2</v>
      </c>
      <c r="B23" s="9" t="s">
        <v>197</v>
      </c>
      <c r="C23" s="10" t="s">
        <v>196</v>
      </c>
      <c r="D23" s="1">
        <v>15</v>
      </c>
      <c r="E23" s="20">
        <v>4100</v>
      </c>
      <c r="F23" s="10"/>
      <c r="G23" s="10"/>
      <c r="H23" s="10"/>
      <c r="I23" s="20">
        <v>289.59963199999999</v>
      </c>
      <c r="J23" s="20"/>
      <c r="K23" s="18">
        <f t="shared" si="2"/>
        <v>289.59963199999999</v>
      </c>
      <c r="L23" s="15">
        <f t="shared" si="3"/>
        <v>3810.4003680000001</v>
      </c>
      <c r="M23" s="36"/>
    </row>
    <row r="24" spans="1:14" ht="25.5" customHeight="1" x14ac:dyDescent="0.25">
      <c r="A24" s="68">
        <v>3</v>
      </c>
      <c r="B24" s="9" t="s">
        <v>305</v>
      </c>
      <c r="C24" s="10" t="s">
        <v>196</v>
      </c>
      <c r="D24" s="1">
        <v>15</v>
      </c>
      <c r="E24" s="20">
        <v>4100</v>
      </c>
      <c r="F24" s="10"/>
      <c r="G24" s="10"/>
      <c r="H24" s="10"/>
      <c r="I24" s="20">
        <v>289.59963199999999</v>
      </c>
      <c r="J24" s="20"/>
      <c r="K24" s="18">
        <f t="shared" si="2"/>
        <v>289.59963199999999</v>
      </c>
      <c r="L24" s="15">
        <f t="shared" si="3"/>
        <v>3810.4003680000001</v>
      </c>
      <c r="M24" s="36"/>
    </row>
    <row r="25" spans="1:14" ht="25.5" customHeight="1" x14ac:dyDescent="0.25">
      <c r="A25" s="68">
        <v>4</v>
      </c>
      <c r="B25" s="9" t="s">
        <v>296</v>
      </c>
      <c r="C25" s="10" t="s">
        <v>295</v>
      </c>
      <c r="D25" s="1">
        <v>15</v>
      </c>
      <c r="E25" s="20">
        <v>4089.83</v>
      </c>
      <c r="F25" s="10"/>
      <c r="G25" s="10"/>
      <c r="H25" s="10"/>
      <c r="I25" s="20">
        <v>288.49313599999994</v>
      </c>
      <c r="J25" s="20"/>
      <c r="K25" s="18">
        <f t="shared" si="2"/>
        <v>288.49313599999994</v>
      </c>
      <c r="L25" s="15">
        <f t="shared" si="3"/>
        <v>3801.3368639999999</v>
      </c>
      <c r="M25" s="36"/>
    </row>
    <row r="26" spans="1:14" ht="25.5" customHeight="1" x14ac:dyDescent="0.25">
      <c r="A26" s="68">
        <v>5</v>
      </c>
      <c r="B26" s="9" t="s">
        <v>268</v>
      </c>
      <c r="C26" s="10" t="s">
        <v>269</v>
      </c>
      <c r="D26" s="1">
        <v>15</v>
      </c>
      <c r="E26" s="20">
        <v>3923.51</v>
      </c>
      <c r="F26" s="20"/>
      <c r="G26" s="10"/>
      <c r="H26" s="10"/>
      <c r="I26" s="20">
        <v>270.39751999999999</v>
      </c>
      <c r="J26" s="20"/>
      <c r="K26" s="18">
        <f t="shared" si="2"/>
        <v>270.39751999999999</v>
      </c>
      <c r="L26" s="15">
        <f t="shared" si="3"/>
        <v>3653.1124800000002</v>
      </c>
      <c r="M26" s="36"/>
    </row>
    <row r="27" spans="1:14" ht="25.5" customHeight="1" x14ac:dyDescent="0.25">
      <c r="A27" s="68">
        <v>6</v>
      </c>
      <c r="B27" s="9" t="s">
        <v>283</v>
      </c>
      <c r="C27" s="10" t="s">
        <v>269</v>
      </c>
      <c r="D27" s="1">
        <v>15</v>
      </c>
      <c r="E27" s="20">
        <v>4343.42</v>
      </c>
      <c r="F27" s="20"/>
      <c r="G27" s="10"/>
      <c r="H27" s="10"/>
      <c r="I27" s="13">
        <v>183.45</v>
      </c>
      <c r="J27" s="13"/>
      <c r="K27" s="63">
        <f t="shared" si="2"/>
        <v>183.45</v>
      </c>
      <c r="L27" s="15">
        <f t="shared" si="3"/>
        <v>4159.97</v>
      </c>
      <c r="M27" s="36"/>
    </row>
    <row r="28" spans="1:14" ht="25.5" customHeight="1" x14ac:dyDescent="0.25">
      <c r="A28" s="68">
        <v>7</v>
      </c>
      <c r="B28" s="9" t="s">
        <v>288</v>
      </c>
      <c r="C28" s="10" t="s">
        <v>101</v>
      </c>
      <c r="D28" s="1">
        <v>15</v>
      </c>
      <c r="E28" s="13">
        <v>4095.72</v>
      </c>
      <c r="F28" s="10"/>
      <c r="G28" s="13"/>
      <c r="H28" s="10"/>
      <c r="I28" s="13">
        <v>289.13396799999998</v>
      </c>
      <c r="J28" s="13"/>
      <c r="K28" s="18">
        <f>+I28</f>
        <v>289.13396799999998</v>
      </c>
      <c r="L28" s="15">
        <f t="shared" si="3"/>
        <v>3806.5860319999997</v>
      </c>
      <c r="M28" s="36"/>
      <c r="N28" s="65"/>
    </row>
    <row r="29" spans="1:14" ht="25.5" customHeight="1" x14ac:dyDescent="0.25">
      <c r="A29" s="68">
        <v>8</v>
      </c>
      <c r="B29" s="9" t="s">
        <v>276</v>
      </c>
      <c r="C29" s="10" t="s">
        <v>102</v>
      </c>
      <c r="D29" s="1">
        <v>15</v>
      </c>
      <c r="E29" s="13">
        <v>5598.78</v>
      </c>
      <c r="F29" s="10"/>
      <c r="G29" s="10"/>
      <c r="H29" s="13"/>
      <c r="I29" s="13">
        <v>458.28319999999991</v>
      </c>
      <c r="J29" s="13"/>
      <c r="K29" s="18">
        <f t="shared" ref="K29:K46" si="4">G29+I29</f>
        <v>458.28319999999991</v>
      </c>
      <c r="L29" s="15">
        <f t="shared" si="3"/>
        <v>5140.4967999999999</v>
      </c>
      <c r="M29" s="36"/>
    </row>
    <row r="30" spans="1:14" ht="25.5" customHeight="1" x14ac:dyDescent="0.25">
      <c r="A30" s="68">
        <v>9</v>
      </c>
      <c r="B30" s="9" t="s">
        <v>257</v>
      </c>
      <c r="C30" s="10" t="s">
        <v>105</v>
      </c>
      <c r="D30" s="1">
        <v>15</v>
      </c>
      <c r="E30" s="13">
        <v>3298.88</v>
      </c>
      <c r="F30" s="13"/>
      <c r="G30" s="10"/>
      <c r="H30" s="10"/>
      <c r="I30" s="13">
        <v>61.614000000000004</v>
      </c>
      <c r="J30" s="13"/>
      <c r="K30" s="18">
        <f t="shared" si="4"/>
        <v>61.614000000000004</v>
      </c>
      <c r="L30" s="15">
        <f t="shared" si="3"/>
        <v>3237.2660000000001</v>
      </c>
      <c r="M30" s="36"/>
    </row>
    <row r="31" spans="1:14" ht="25.5" customHeight="1" x14ac:dyDescent="0.25">
      <c r="A31" s="68">
        <v>10</v>
      </c>
      <c r="B31" s="9" t="s">
        <v>97</v>
      </c>
      <c r="C31" s="10" t="s">
        <v>106</v>
      </c>
      <c r="D31" s="1">
        <v>15</v>
      </c>
      <c r="E31" s="20">
        <v>3074</v>
      </c>
      <c r="F31" s="20"/>
      <c r="G31" s="10"/>
      <c r="H31" s="10"/>
      <c r="I31" s="13">
        <v>55.13</v>
      </c>
      <c r="J31" s="13"/>
      <c r="K31" s="18">
        <f t="shared" si="4"/>
        <v>55.13</v>
      </c>
      <c r="L31" s="15">
        <f t="shared" si="3"/>
        <v>3018.87</v>
      </c>
      <c r="M31" s="36"/>
    </row>
    <row r="32" spans="1:14" ht="25.5" customHeight="1" x14ac:dyDescent="0.25">
      <c r="A32" s="68">
        <v>11</v>
      </c>
      <c r="B32" s="9" t="s">
        <v>203</v>
      </c>
      <c r="C32" s="10" t="s">
        <v>106</v>
      </c>
      <c r="D32" s="1">
        <v>15</v>
      </c>
      <c r="E32" s="20">
        <v>3298.88</v>
      </c>
      <c r="F32" s="13"/>
      <c r="G32" s="10"/>
      <c r="H32" s="10"/>
      <c r="I32" s="13">
        <v>80.499503999999973</v>
      </c>
      <c r="J32" s="13"/>
      <c r="K32" s="18">
        <f t="shared" si="4"/>
        <v>80.499503999999973</v>
      </c>
      <c r="L32" s="15">
        <f t="shared" si="3"/>
        <v>3218.3804960000002</v>
      </c>
      <c r="M32" s="36"/>
    </row>
    <row r="33" spans="1:14" ht="25.5" customHeight="1" x14ac:dyDescent="0.25">
      <c r="A33" s="68">
        <v>12</v>
      </c>
      <c r="B33" s="9" t="s">
        <v>98</v>
      </c>
      <c r="C33" s="10" t="s">
        <v>103</v>
      </c>
      <c r="D33" s="1">
        <v>15</v>
      </c>
      <c r="E33" s="20">
        <v>3597.28</v>
      </c>
      <c r="F33" s="20"/>
      <c r="G33" s="10"/>
      <c r="H33" s="10"/>
      <c r="I33" s="13">
        <v>130.50369599999999</v>
      </c>
      <c r="J33" s="13"/>
      <c r="K33" s="18">
        <f t="shared" si="4"/>
        <v>130.50369599999999</v>
      </c>
      <c r="L33" s="15">
        <f t="shared" si="3"/>
        <v>3466.776304</v>
      </c>
      <c r="M33" s="36"/>
    </row>
    <row r="34" spans="1:14" ht="25.5" customHeight="1" x14ac:dyDescent="0.25">
      <c r="A34" s="68">
        <v>13</v>
      </c>
      <c r="B34" s="9" t="s">
        <v>99</v>
      </c>
      <c r="C34" s="10" t="s">
        <v>238</v>
      </c>
      <c r="D34" s="1">
        <v>15</v>
      </c>
      <c r="E34" s="13">
        <v>6333</v>
      </c>
      <c r="F34" s="10"/>
      <c r="G34" s="10"/>
      <c r="H34" s="10"/>
      <c r="I34" s="13">
        <v>575.76</v>
      </c>
      <c r="J34" s="13"/>
      <c r="K34" s="18">
        <f t="shared" si="4"/>
        <v>575.76</v>
      </c>
      <c r="L34" s="15">
        <f t="shared" si="3"/>
        <v>5757.24</v>
      </c>
      <c r="M34" s="36"/>
    </row>
    <row r="35" spans="1:14" ht="25.5" customHeight="1" x14ac:dyDescent="0.25">
      <c r="A35" s="68">
        <v>14</v>
      </c>
      <c r="B35" s="9" t="s">
        <v>100</v>
      </c>
      <c r="C35" s="10" t="s">
        <v>104</v>
      </c>
      <c r="D35" s="1">
        <v>15</v>
      </c>
      <c r="E35" s="13">
        <v>4336.6899999999996</v>
      </c>
      <c r="F35" s="10"/>
      <c r="G35" s="10"/>
      <c r="H35" s="10"/>
      <c r="I35" s="13">
        <v>315.35259199999996</v>
      </c>
      <c r="J35" s="13"/>
      <c r="K35" s="18">
        <f t="shared" si="4"/>
        <v>315.35259199999996</v>
      </c>
      <c r="L35" s="15">
        <f t="shared" si="3"/>
        <v>4021.3374079999994</v>
      </c>
      <c r="M35" s="36"/>
    </row>
    <row r="36" spans="1:14" ht="25.5" customHeight="1" x14ac:dyDescent="0.25">
      <c r="A36" s="68">
        <v>15</v>
      </c>
      <c r="B36" s="9" t="s">
        <v>152</v>
      </c>
      <c r="C36" s="10" t="s">
        <v>151</v>
      </c>
      <c r="D36" s="1">
        <v>15</v>
      </c>
      <c r="E36" s="20">
        <v>3074</v>
      </c>
      <c r="F36" s="20"/>
      <c r="G36" s="10"/>
      <c r="H36" s="10"/>
      <c r="I36" s="20">
        <v>55.13</v>
      </c>
      <c r="J36" s="20"/>
      <c r="K36" s="18">
        <f t="shared" si="4"/>
        <v>55.13</v>
      </c>
      <c r="L36" s="15">
        <f t="shared" si="3"/>
        <v>3018.87</v>
      </c>
      <c r="M36" s="36"/>
    </row>
    <row r="37" spans="1:14" ht="25.5" customHeight="1" x14ac:dyDescent="0.25">
      <c r="A37" s="68">
        <v>16</v>
      </c>
      <c r="B37" s="9" t="s">
        <v>107</v>
      </c>
      <c r="C37" s="10" t="s">
        <v>108</v>
      </c>
      <c r="D37" s="1">
        <v>15</v>
      </c>
      <c r="E37" s="13">
        <v>4000</v>
      </c>
      <c r="F37" s="10"/>
      <c r="G37" s="10"/>
      <c r="H37" s="10"/>
      <c r="I37" s="13">
        <v>278.71963199999999</v>
      </c>
      <c r="J37" s="13"/>
      <c r="K37" s="18">
        <f t="shared" si="4"/>
        <v>278.71963199999999</v>
      </c>
      <c r="L37" s="15">
        <f t="shared" si="3"/>
        <v>3721.2803680000002</v>
      </c>
      <c r="M37" s="36"/>
    </row>
    <row r="38" spans="1:14" ht="25.5" customHeight="1" x14ac:dyDescent="0.25">
      <c r="A38" s="68">
        <v>17</v>
      </c>
      <c r="B38" s="9" t="s">
        <v>247</v>
      </c>
      <c r="C38" s="10" t="s">
        <v>115</v>
      </c>
      <c r="D38" s="1">
        <v>15</v>
      </c>
      <c r="E38" s="13">
        <v>5067.8</v>
      </c>
      <c r="F38" s="10"/>
      <c r="G38" s="10"/>
      <c r="H38" s="13"/>
      <c r="I38" s="13">
        <v>394.89627199999995</v>
      </c>
      <c r="J38" s="13"/>
      <c r="K38" s="18">
        <f t="shared" si="4"/>
        <v>394.89627199999995</v>
      </c>
      <c r="L38" s="15">
        <f t="shared" si="3"/>
        <v>4672.9037280000002</v>
      </c>
      <c r="M38" s="62"/>
    </row>
    <row r="39" spans="1:14" ht="25.5" customHeight="1" x14ac:dyDescent="0.25">
      <c r="A39" s="68">
        <v>18</v>
      </c>
      <c r="B39" s="26" t="s">
        <v>109</v>
      </c>
      <c r="C39" s="24" t="s">
        <v>115</v>
      </c>
      <c r="D39" s="23">
        <v>15</v>
      </c>
      <c r="E39" s="25">
        <v>4572.32</v>
      </c>
      <c r="F39" s="24"/>
      <c r="G39" s="24"/>
      <c r="H39" s="25"/>
      <c r="I39" s="25">
        <v>340.98804799999994</v>
      </c>
      <c r="J39" s="25"/>
      <c r="K39" s="81">
        <f t="shared" si="4"/>
        <v>340.98804799999994</v>
      </c>
      <c r="L39" s="15">
        <f t="shared" si="3"/>
        <v>4231.3319519999995</v>
      </c>
      <c r="M39" s="82"/>
    </row>
    <row r="40" spans="1:14" ht="25.5" customHeight="1" x14ac:dyDescent="0.25">
      <c r="A40" s="68">
        <v>19</v>
      </c>
      <c r="B40" s="9" t="s">
        <v>110</v>
      </c>
      <c r="C40" s="10" t="s">
        <v>115</v>
      </c>
      <c r="D40" s="1">
        <v>15</v>
      </c>
      <c r="E40" s="20">
        <v>5220</v>
      </c>
      <c r="F40" s="10"/>
      <c r="G40" s="10"/>
      <c r="H40" s="20"/>
      <c r="I40" s="20">
        <v>411.45563199999992</v>
      </c>
      <c r="J40" s="20"/>
      <c r="K40" s="18">
        <f t="shared" si="4"/>
        <v>411.45563199999992</v>
      </c>
      <c r="L40" s="15">
        <f t="shared" si="3"/>
        <v>4808.5443679999998</v>
      </c>
      <c r="M40" s="36"/>
    </row>
    <row r="41" spans="1:14" ht="25.5" customHeight="1" x14ac:dyDescent="0.25">
      <c r="A41" s="68">
        <v>20</v>
      </c>
      <c r="B41" s="9" t="s">
        <v>304</v>
      </c>
      <c r="C41" s="10" t="s">
        <v>115</v>
      </c>
      <c r="D41" s="1">
        <v>15</v>
      </c>
      <c r="E41" s="20">
        <v>5437.56</v>
      </c>
      <c r="F41" s="10"/>
      <c r="G41" s="10"/>
      <c r="H41" s="20"/>
      <c r="I41" s="20">
        <v>435.12</v>
      </c>
      <c r="J41" s="20"/>
      <c r="K41" s="18">
        <f t="shared" si="4"/>
        <v>435.12</v>
      </c>
      <c r="L41" s="15">
        <f t="shared" si="3"/>
        <v>5002.4400000000005</v>
      </c>
      <c r="M41" s="36"/>
    </row>
    <row r="42" spans="1:14" ht="25.5" customHeight="1" x14ac:dyDescent="0.25">
      <c r="A42" s="68">
        <v>21</v>
      </c>
      <c r="B42" s="9" t="s">
        <v>111</v>
      </c>
      <c r="C42" s="10" t="s">
        <v>115</v>
      </c>
      <c r="D42" s="1">
        <v>15</v>
      </c>
      <c r="E42" s="13">
        <v>4391.4399999999996</v>
      </c>
      <c r="F42" s="10"/>
      <c r="G42" s="10"/>
      <c r="H42" s="13"/>
      <c r="I42" s="13">
        <v>321.30830399999991</v>
      </c>
      <c r="J42" s="13"/>
      <c r="K42" s="18">
        <f t="shared" si="4"/>
        <v>321.30830399999991</v>
      </c>
      <c r="L42" s="15">
        <f t="shared" si="3"/>
        <v>4070.1316959999995</v>
      </c>
      <c r="M42" s="36"/>
    </row>
    <row r="43" spans="1:14" ht="25.5" customHeight="1" x14ac:dyDescent="0.25">
      <c r="A43" s="68">
        <v>22</v>
      </c>
      <c r="B43" s="9" t="s">
        <v>270</v>
      </c>
      <c r="C43" s="10" t="s">
        <v>115</v>
      </c>
      <c r="D43" s="1">
        <v>15</v>
      </c>
      <c r="E43" s="13">
        <v>4391.4399999999996</v>
      </c>
      <c r="F43" s="10"/>
      <c r="G43" s="10"/>
      <c r="H43" s="13"/>
      <c r="I43" s="13">
        <v>321.30830399999991</v>
      </c>
      <c r="J43" s="13"/>
      <c r="K43" s="18">
        <f t="shared" si="4"/>
        <v>321.30830399999991</v>
      </c>
      <c r="L43" s="15">
        <f t="shared" si="3"/>
        <v>4070.1316959999995</v>
      </c>
      <c r="M43" s="36"/>
    </row>
    <row r="44" spans="1:14" ht="25.5" customHeight="1" x14ac:dyDescent="0.25">
      <c r="A44" s="68">
        <v>23</v>
      </c>
      <c r="B44" s="9" t="s">
        <v>262</v>
      </c>
      <c r="C44" s="10" t="s">
        <v>115</v>
      </c>
      <c r="D44" s="1">
        <v>15</v>
      </c>
      <c r="E44" s="13">
        <v>4391.4399999999996</v>
      </c>
      <c r="F44" s="10"/>
      <c r="G44" s="10"/>
      <c r="H44" s="13"/>
      <c r="I44" s="13">
        <v>321.30830399999991</v>
      </c>
      <c r="J44" s="13"/>
      <c r="K44" s="18">
        <f t="shared" si="4"/>
        <v>321.30830399999991</v>
      </c>
      <c r="L44" s="15">
        <f t="shared" si="3"/>
        <v>4070.1316959999995</v>
      </c>
      <c r="M44" s="36"/>
    </row>
    <row r="45" spans="1:14" ht="25.5" customHeight="1" x14ac:dyDescent="0.25">
      <c r="A45" s="68">
        <v>24</v>
      </c>
      <c r="B45" s="9" t="s">
        <v>267</v>
      </c>
      <c r="C45" s="10" t="s">
        <v>115</v>
      </c>
      <c r="D45" s="1">
        <v>15</v>
      </c>
      <c r="E45" s="20">
        <v>4391.4399999999996</v>
      </c>
      <c r="F45" s="20"/>
      <c r="G45" s="10"/>
      <c r="H45" s="20"/>
      <c r="I45" s="13">
        <v>321.30830399999991</v>
      </c>
      <c r="J45" s="13"/>
      <c r="K45" s="18">
        <f t="shared" si="4"/>
        <v>321.30830399999991</v>
      </c>
      <c r="L45" s="15">
        <f t="shared" si="3"/>
        <v>4070.1316959999995</v>
      </c>
      <c r="M45" s="36"/>
    </row>
    <row r="46" spans="1:14" ht="25.5" customHeight="1" x14ac:dyDescent="0.25">
      <c r="A46" s="68">
        <v>25</v>
      </c>
      <c r="B46" s="9" t="s">
        <v>112</v>
      </c>
      <c r="C46" s="10" t="s">
        <v>115</v>
      </c>
      <c r="D46" s="1">
        <v>15</v>
      </c>
      <c r="E46" s="13">
        <v>3348.58</v>
      </c>
      <c r="F46" s="10"/>
      <c r="G46" s="10"/>
      <c r="H46" s="13"/>
      <c r="I46" s="13">
        <v>207.84513599999997</v>
      </c>
      <c r="J46" s="13"/>
      <c r="K46" s="18">
        <f t="shared" si="4"/>
        <v>207.84513599999997</v>
      </c>
      <c r="L46" s="15">
        <f t="shared" si="3"/>
        <v>3140.734864</v>
      </c>
      <c r="M46" s="36"/>
    </row>
    <row r="47" spans="1:14" ht="25.5" customHeight="1" x14ac:dyDescent="0.25">
      <c r="A47" s="68">
        <v>26</v>
      </c>
      <c r="B47" s="9" t="s">
        <v>113</v>
      </c>
      <c r="C47" s="10" t="s">
        <v>115</v>
      </c>
      <c r="D47" s="1">
        <v>15</v>
      </c>
      <c r="E47" s="13">
        <v>4320</v>
      </c>
      <c r="F47" s="10"/>
      <c r="G47" s="13"/>
      <c r="H47" s="13"/>
      <c r="I47" s="13">
        <v>313.53563199999996</v>
      </c>
      <c r="J47" s="13"/>
      <c r="K47" s="18">
        <f>I47+J47</f>
        <v>313.53563199999996</v>
      </c>
      <c r="L47" s="15">
        <f t="shared" si="3"/>
        <v>4006.4643679999999</v>
      </c>
      <c r="M47" s="36"/>
      <c r="N47" s="65"/>
    </row>
    <row r="48" spans="1:14" ht="25.5" customHeight="1" x14ac:dyDescent="0.25">
      <c r="A48" s="68">
        <v>27</v>
      </c>
      <c r="B48" s="9" t="s">
        <v>202</v>
      </c>
      <c r="C48" s="10" t="s">
        <v>115</v>
      </c>
      <c r="D48" s="1">
        <v>15</v>
      </c>
      <c r="E48" s="13">
        <v>4320</v>
      </c>
      <c r="F48" s="10"/>
      <c r="G48" s="10"/>
      <c r="H48" s="10"/>
      <c r="I48" s="13">
        <v>313.53563199999996</v>
      </c>
      <c r="J48" s="13"/>
      <c r="K48" s="18">
        <f>G48+I48</f>
        <v>313.53563199999996</v>
      </c>
      <c r="L48" s="15">
        <f t="shared" si="3"/>
        <v>4006.4643679999999</v>
      </c>
      <c r="M48" s="36"/>
    </row>
    <row r="49" spans="1:14" ht="25.5" customHeight="1" x14ac:dyDescent="0.25">
      <c r="A49" s="68">
        <v>28</v>
      </c>
      <c r="B49" s="9" t="s">
        <v>114</v>
      </c>
      <c r="C49" s="10" t="s">
        <v>115</v>
      </c>
      <c r="D49" s="1">
        <v>15</v>
      </c>
      <c r="E49" s="13">
        <v>4172.3</v>
      </c>
      <c r="F49" s="10"/>
      <c r="G49" s="10"/>
      <c r="H49" s="13"/>
      <c r="I49" s="13">
        <v>297.46587199999999</v>
      </c>
      <c r="J49" s="13"/>
      <c r="K49" s="18">
        <f>G49+I49</f>
        <v>297.46587199999999</v>
      </c>
      <c r="L49" s="15">
        <f t="shared" si="3"/>
        <v>3874.8341280000004</v>
      </c>
      <c r="M49" s="36"/>
    </row>
    <row r="50" spans="1:14" ht="25.5" customHeight="1" x14ac:dyDescent="0.25">
      <c r="A50" s="68">
        <v>29</v>
      </c>
      <c r="B50" s="9" t="s">
        <v>174</v>
      </c>
      <c r="C50" s="10" t="s">
        <v>115</v>
      </c>
      <c r="D50" s="1">
        <v>15</v>
      </c>
      <c r="E50" s="13">
        <v>4320</v>
      </c>
      <c r="F50" s="10"/>
      <c r="G50" s="10"/>
      <c r="H50" s="10"/>
      <c r="I50" s="13">
        <v>313.53563199999996</v>
      </c>
      <c r="J50" s="13"/>
      <c r="K50" s="18">
        <f>G50+I50</f>
        <v>313.53563199999996</v>
      </c>
      <c r="L50" s="15">
        <f t="shared" si="3"/>
        <v>4006.4643679999999</v>
      </c>
      <c r="M50" s="36"/>
    </row>
    <row r="51" spans="1:14" ht="21" customHeight="1" x14ac:dyDescent="0.25">
      <c r="A51" s="133"/>
      <c r="B51" s="134"/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135"/>
    </row>
    <row r="52" spans="1:14" ht="15.75" x14ac:dyDescent="0.25">
      <c r="A52" s="127" t="s">
        <v>65</v>
      </c>
      <c r="B52" s="128"/>
      <c r="C52" s="128"/>
      <c r="D52" s="128"/>
      <c r="E52" s="128"/>
      <c r="F52" s="128"/>
      <c r="G52" s="128"/>
      <c r="H52" s="128"/>
      <c r="I52" s="128"/>
      <c r="J52" s="128"/>
      <c r="K52" s="128"/>
      <c r="L52" s="128"/>
      <c r="M52" s="129"/>
    </row>
    <row r="53" spans="1:14" ht="25.5" customHeight="1" x14ac:dyDescent="0.25">
      <c r="A53" s="68">
        <v>1</v>
      </c>
      <c r="B53" s="66" t="s">
        <v>258</v>
      </c>
      <c r="C53" s="66" t="s">
        <v>155</v>
      </c>
      <c r="D53" s="19">
        <v>15</v>
      </c>
      <c r="E53" s="67">
        <v>6726</v>
      </c>
      <c r="F53" s="66"/>
      <c r="G53" s="66"/>
      <c r="H53" s="66"/>
      <c r="I53" s="67">
        <v>645.14964799999996</v>
      </c>
      <c r="J53" s="67"/>
      <c r="K53" s="18">
        <f>G53+I53</f>
        <v>645.14964799999996</v>
      </c>
      <c r="L53" s="15">
        <f t="shared" ref="L53:L84" si="5">E53+F53+H53-K53</f>
        <v>6080.8503520000004</v>
      </c>
      <c r="M53" s="69"/>
    </row>
    <row r="54" spans="1:14" ht="25.5" customHeight="1" x14ac:dyDescent="0.25">
      <c r="A54" s="68">
        <v>2</v>
      </c>
      <c r="B54" s="9" t="s">
        <v>127</v>
      </c>
      <c r="C54" s="10" t="s">
        <v>154</v>
      </c>
      <c r="D54" s="19">
        <v>15</v>
      </c>
      <c r="E54" s="13">
        <v>6333</v>
      </c>
      <c r="F54" s="10"/>
      <c r="G54" s="13">
        <v>500</v>
      </c>
      <c r="H54" s="10"/>
      <c r="I54" s="13">
        <v>575.76</v>
      </c>
      <c r="J54" s="13"/>
      <c r="K54" s="18">
        <f>I54</f>
        <v>575.76</v>
      </c>
      <c r="L54" s="15">
        <f t="shared" si="5"/>
        <v>5757.24</v>
      </c>
      <c r="M54" s="33"/>
      <c r="N54" s="65"/>
    </row>
    <row r="55" spans="1:14" ht="25.5" customHeight="1" x14ac:dyDescent="0.25">
      <c r="A55" s="68">
        <v>3</v>
      </c>
      <c r="B55" s="9" t="s">
        <v>129</v>
      </c>
      <c r="C55" s="10" t="s">
        <v>154</v>
      </c>
      <c r="D55" s="19">
        <v>15</v>
      </c>
      <c r="E55" s="13">
        <v>4089.83</v>
      </c>
      <c r="F55" s="10"/>
      <c r="G55" s="10"/>
      <c r="H55" s="10"/>
      <c r="I55" s="13">
        <v>288.49313599999994</v>
      </c>
      <c r="J55" s="13"/>
      <c r="K55" s="18">
        <f>G55+I55</f>
        <v>288.49313599999994</v>
      </c>
      <c r="L55" s="15">
        <f t="shared" si="5"/>
        <v>3801.3368639999999</v>
      </c>
      <c r="M55" s="33"/>
    </row>
    <row r="56" spans="1:14" ht="25.5" customHeight="1" x14ac:dyDescent="0.25">
      <c r="A56" s="68">
        <v>4</v>
      </c>
      <c r="B56" s="9" t="s">
        <v>130</v>
      </c>
      <c r="C56" s="10" t="s">
        <v>154</v>
      </c>
      <c r="D56" s="19">
        <v>15</v>
      </c>
      <c r="E56" s="13">
        <v>4799.9399999999996</v>
      </c>
      <c r="F56" s="10"/>
      <c r="G56" s="10"/>
      <c r="H56" s="13"/>
      <c r="I56" s="13">
        <v>365.75310399999989</v>
      </c>
      <c r="J56" s="13"/>
      <c r="K56" s="18">
        <f>G56+I56</f>
        <v>365.75310399999989</v>
      </c>
      <c r="L56" s="15">
        <f t="shared" si="5"/>
        <v>4434.1868959999993</v>
      </c>
      <c r="M56" s="33"/>
    </row>
    <row r="57" spans="1:14" ht="25.5" customHeight="1" x14ac:dyDescent="0.25">
      <c r="A57" s="68">
        <v>5</v>
      </c>
      <c r="B57" s="9" t="s">
        <v>131</v>
      </c>
      <c r="C57" s="10" t="s">
        <v>154</v>
      </c>
      <c r="D57" s="19">
        <v>15</v>
      </c>
      <c r="E57" s="13">
        <v>4799.9399999999996</v>
      </c>
      <c r="F57" s="10"/>
      <c r="G57" s="10"/>
      <c r="H57" s="13"/>
      <c r="I57" s="13">
        <v>365.75310399999989</v>
      </c>
      <c r="J57" s="13"/>
      <c r="K57" s="18">
        <f>G57+I57</f>
        <v>365.75310399999989</v>
      </c>
      <c r="L57" s="15">
        <f t="shared" si="5"/>
        <v>4434.1868959999993</v>
      </c>
      <c r="M57" s="33"/>
    </row>
    <row r="58" spans="1:14" ht="25.5" customHeight="1" x14ac:dyDescent="0.25">
      <c r="A58" s="68">
        <v>6</v>
      </c>
      <c r="B58" s="9" t="s">
        <v>147</v>
      </c>
      <c r="C58" s="10" t="s">
        <v>154</v>
      </c>
      <c r="D58" s="19">
        <v>15</v>
      </c>
      <c r="E58" s="13">
        <v>5174.9399999999996</v>
      </c>
      <c r="F58" s="10"/>
      <c r="G58" s="13">
        <v>1000</v>
      </c>
      <c r="H58" s="10"/>
      <c r="I58" s="13">
        <v>406.55310399999991</v>
      </c>
      <c r="J58" s="13"/>
      <c r="K58" s="18">
        <f>G58+I58</f>
        <v>1406.5531039999998</v>
      </c>
      <c r="L58" s="15">
        <f t="shared" si="5"/>
        <v>3768.386896</v>
      </c>
      <c r="M58" s="33"/>
    </row>
    <row r="59" spans="1:14" ht="25.5" customHeight="1" x14ac:dyDescent="0.25">
      <c r="A59" s="68">
        <v>7</v>
      </c>
      <c r="B59" s="9" t="s">
        <v>137</v>
      </c>
      <c r="C59" s="10" t="s">
        <v>158</v>
      </c>
      <c r="D59" s="19">
        <v>15</v>
      </c>
      <c r="E59" s="20">
        <v>4017.96</v>
      </c>
      <c r="F59" s="20"/>
      <c r="G59" s="10"/>
      <c r="H59" s="10"/>
      <c r="I59" s="20">
        <v>280.67367999999999</v>
      </c>
      <c r="J59" s="20"/>
      <c r="K59" s="18">
        <f>G59+I59</f>
        <v>280.67367999999999</v>
      </c>
      <c r="L59" s="15">
        <f t="shared" si="5"/>
        <v>3737.2863200000002</v>
      </c>
      <c r="M59" s="33"/>
    </row>
    <row r="60" spans="1:14" ht="25.5" customHeight="1" x14ac:dyDescent="0.25">
      <c r="A60" s="68">
        <v>8</v>
      </c>
      <c r="B60" s="9" t="s">
        <v>138</v>
      </c>
      <c r="C60" s="10" t="s">
        <v>158</v>
      </c>
      <c r="D60" s="19">
        <v>15</v>
      </c>
      <c r="E60" s="13">
        <v>3715.16</v>
      </c>
      <c r="F60" s="10"/>
      <c r="G60" s="10"/>
      <c r="H60" s="10"/>
      <c r="I60" s="13">
        <v>247.72903999999994</v>
      </c>
      <c r="J60" s="13"/>
      <c r="K60" s="18">
        <f>G60+I60+J60</f>
        <v>247.72903999999994</v>
      </c>
      <c r="L60" s="15">
        <f t="shared" si="5"/>
        <v>3467.4309599999997</v>
      </c>
      <c r="M60" s="33"/>
      <c r="N60" s="65"/>
    </row>
    <row r="61" spans="1:14" ht="25.5" customHeight="1" x14ac:dyDescent="0.25">
      <c r="A61" s="68">
        <v>9</v>
      </c>
      <c r="B61" s="9" t="s">
        <v>144</v>
      </c>
      <c r="C61" s="10" t="s">
        <v>93</v>
      </c>
      <c r="D61" s="19">
        <v>15</v>
      </c>
      <c r="E61" s="13">
        <v>7933.69</v>
      </c>
      <c r="F61" s="10"/>
      <c r="G61" s="10"/>
      <c r="H61" s="13"/>
      <c r="I61" s="13">
        <v>871.574208</v>
      </c>
      <c r="J61" s="13"/>
      <c r="K61" s="18">
        <f t="shared" ref="K61:K70" si="6">G61+I61</f>
        <v>871.574208</v>
      </c>
      <c r="L61" s="15">
        <f t="shared" si="5"/>
        <v>7062.1157919999996</v>
      </c>
      <c r="M61" s="33"/>
    </row>
    <row r="62" spans="1:14" ht="25.5" customHeight="1" x14ac:dyDescent="0.25">
      <c r="A62" s="68">
        <v>10</v>
      </c>
      <c r="B62" s="9" t="s">
        <v>146</v>
      </c>
      <c r="C62" s="10" t="s">
        <v>169</v>
      </c>
      <c r="D62" s="19">
        <v>15</v>
      </c>
      <c r="E62" s="13">
        <v>6446.22</v>
      </c>
      <c r="F62" s="10"/>
      <c r="G62" s="10"/>
      <c r="H62" s="10"/>
      <c r="I62" s="13">
        <v>605.01307199999997</v>
      </c>
      <c r="J62" s="13"/>
      <c r="K62" s="18">
        <f t="shared" si="6"/>
        <v>605.01307199999997</v>
      </c>
      <c r="L62" s="15">
        <f t="shared" si="5"/>
        <v>5841.2069280000005</v>
      </c>
      <c r="M62" s="33"/>
    </row>
    <row r="63" spans="1:14" ht="25.5" customHeight="1" x14ac:dyDescent="0.25">
      <c r="A63" s="68">
        <v>11</v>
      </c>
      <c r="B63" s="9" t="s">
        <v>121</v>
      </c>
      <c r="C63" s="10" t="s">
        <v>153</v>
      </c>
      <c r="D63" s="19">
        <v>15</v>
      </c>
      <c r="E63" s="20">
        <v>4900</v>
      </c>
      <c r="F63" s="10"/>
      <c r="G63" s="10"/>
      <c r="H63" s="20"/>
      <c r="I63" s="13">
        <v>376.63963200000001</v>
      </c>
      <c r="J63" s="20"/>
      <c r="K63" s="18">
        <f t="shared" si="6"/>
        <v>376.63963200000001</v>
      </c>
      <c r="L63" s="15">
        <f t="shared" si="5"/>
        <v>4523.3603679999997</v>
      </c>
      <c r="M63" s="33"/>
    </row>
    <row r="64" spans="1:14" ht="25.5" customHeight="1" x14ac:dyDescent="0.25">
      <c r="A64" s="68">
        <v>12</v>
      </c>
      <c r="B64" s="9" t="s">
        <v>122</v>
      </c>
      <c r="C64" s="10" t="s">
        <v>153</v>
      </c>
      <c r="D64" s="19">
        <v>15</v>
      </c>
      <c r="E64" s="13">
        <v>6876.62</v>
      </c>
      <c r="F64" s="10"/>
      <c r="G64" s="10"/>
      <c r="H64" s="13"/>
      <c r="I64" s="13">
        <v>682.14075199999991</v>
      </c>
      <c r="J64" s="13"/>
      <c r="K64" s="18">
        <f t="shared" si="6"/>
        <v>682.14075199999991</v>
      </c>
      <c r="L64" s="15">
        <f t="shared" si="5"/>
        <v>6194.4792479999996</v>
      </c>
      <c r="M64" s="33"/>
    </row>
    <row r="65" spans="1:13" ht="25.5" customHeight="1" x14ac:dyDescent="0.25">
      <c r="A65" s="68">
        <v>13</v>
      </c>
      <c r="B65" s="9" t="s">
        <v>123</v>
      </c>
      <c r="C65" s="10" t="s">
        <v>153</v>
      </c>
      <c r="D65" s="19">
        <v>15</v>
      </c>
      <c r="E65" s="13">
        <v>3696.31</v>
      </c>
      <c r="F65" s="10"/>
      <c r="G65" s="10"/>
      <c r="H65" s="10"/>
      <c r="I65" s="13">
        <v>245.67815999999996</v>
      </c>
      <c r="J65" s="13"/>
      <c r="K65" s="18">
        <f t="shared" si="6"/>
        <v>245.67815999999996</v>
      </c>
      <c r="L65" s="15">
        <f t="shared" si="5"/>
        <v>3450.63184</v>
      </c>
      <c r="M65" s="33"/>
    </row>
    <row r="66" spans="1:13" ht="25.5" customHeight="1" x14ac:dyDescent="0.25">
      <c r="A66" s="68">
        <v>14</v>
      </c>
      <c r="B66" s="9" t="s">
        <v>124</v>
      </c>
      <c r="C66" s="10" t="s">
        <v>153</v>
      </c>
      <c r="D66" s="19">
        <v>15</v>
      </c>
      <c r="E66" s="13">
        <v>3838.48</v>
      </c>
      <c r="F66" s="10"/>
      <c r="G66" s="10"/>
      <c r="H66" s="10"/>
      <c r="I66" s="13">
        <v>261.14625599999999</v>
      </c>
      <c r="J66" s="13"/>
      <c r="K66" s="18">
        <f t="shared" si="6"/>
        <v>261.14625599999999</v>
      </c>
      <c r="L66" s="15">
        <f t="shared" si="5"/>
        <v>3577.333744</v>
      </c>
      <c r="M66" s="33"/>
    </row>
    <row r="67" spans="1:13" ht="25.5" customHeight="1" x14ac:dyDescent="0.25">
      <c r="A67" s="68">
        <v>15</v>
      </c>
      <c r="B67" s="9" t="s">
        <v>162</v>
      </c>
      <c r="C67" s="10" t="s">
        <v>153</v>
      </c>
      <c r="D67" s="19">
        <v>15</v>
      </c>
      <c r="E67" s="13">
        <v>4000.06</v>
      </c>
      <c r="F67" s="10"/>
      <c r="G67" s="10"/>
      <c r="H67" s="10"/>
      <c r="I67" s="13">
        <v>278.72615999999994</v>
      </c>
      <c r="J67" s="13"/>
      <c r="K67" s="18">
        <f t="shared" si="6"/>
        <v>278.72615999999994</v>
      </c>
      <c r="L67" s="15">
        <f t="shared" si="5"/>
        <v>3721.3338400000002</v>
      </c>
      <c r="M67" s="33"/>
    </row>
    <row r="68" spans="1:13" ht="25.5" customHeight="1" x14ac:dyDescent="0.25">
      <c r="A68" s="68">
        <v>16</v>
      </c>
      <c r="B68" s="9" t="s">
        <v>292</v>
      </c>
      <c r="C68" s="10" t="s">
        <v>153</v>
      </c>
      <c r="D68" s="19">
        <v>15</v>
      </c>
      <c r="E68" s="13">
        <v>4000.06</v>
      </c>
      <c r="F68" s="10"/>
      <c r="G68" s="10"/>
      <c r="H68" s="10"/>
      <c r="I68" s="13">
        <v>278.72615999999994</v>
      </c>
      <c r="J68" s="13"/>
      <c r="K68" s="18">
        <f t="shared" si="6"/>
        <v>278.72615999999994</v>
      </c>
      <c r="L68" s="15">
        <f t="shared" si="5"/>
        <v>3721.3338400000002</v>
      </c>
      <c r="M68" s="33"/>
    </row>
    <row r="69" spans="1:13" ht="25.5" customHeight="1" x14ac:dyDescent="0.25">
      <c r="A69" s="68">
        <v>17</v>
      </c>
      <c r="B69" s="9" t="s">
        <v>141</v>
      </c>
      <c r="C69" s="10" t="s">
        <v>153</v>
      </c>
      <c r="D69" s="1">
        <v>15</v>
      </c>
      <c r="E69" s="13">
        <v>4172.3</v>
      </c>
      <c r="F69" s="10"/>
      <c r="G69" s="10"/>
      <c r="H69" s="13"/>
      <c r="I69" s="13">
        <v>297.46587199999999</v>
      </c>
      <c r="J69" s="13"/>
      <c r="K69" s="18">
        <f t="shared" si="6"/>
        <v>297.46587199999999</v>
      </c>
      <c r="L69" s="15">
        <f t="shared" si="5"/>
        <v>3874.8341280000004</v>
      </c>
      <c r="M69" s="33"/>
    </row>
    <row r="70" spans="1:13" ht="25.5" customHeight="1" x14ac:dyDescent="0.25">
      <c r="A70" s="68">
        <v>18</v>
      </c>
      <c r="B70" s="9" t="s">
        <v>204</v>
      </c>
      <c r="C70" s="10" t="s">
        <v>153</v>
      </c>
      <c r="D70" s="19">
        <v>15</v>
      </c>
      <c r="E70" s="20">
        <v>4000.06</v>
      </c>
      <c r="F70" s="10"/>
      <c r="G70" s="10"/>
      <c r="H70" s="20"/>
      <c r="I70" s="13">
        <v>278.72615999999994</v>
      </c>
      <c r="J70" s="20"/>
      <c r="K70" s="18">
        <f t="shared" si="6"/>
        <v>278.72615999999994</v>
      </c>
      <c r="L70" s="15">
        <f t="shared" si="5"/>
        <v>3721.3338400000002</v>
      </c>
      <c r="M70" s="33"/>
    </row>
    <row r="71" spans="1:13" ht="25.5" customHeight="1" x14ac:dyDescent="0.25">
      <c r="A71" s="68">
        <v>19</v>
      </c>
      <c r="B71" s="9" t="s">
        <v>175</v>
      </c>
      <c r="C71" s="10" t="s">
        <v>153</v>
      </c>
      <c r="D71" s="19">
        <v>15</v>
      </c>
      <c r="E71" s="20">
        <v>5190.42</v>
      </c>
      <c r="F71" s="10"/>
      <c r="G71" s="10"/>
      <c r="H71" s="10"/>
      <c r="I71" s="20">
        <v>408.23732799999993</v>
      </c>
      <c r="J71" s="20"/>
      <c r="K71" s="18">
        <f>G71+I71+J71</f>
        <v>408.23732799999993</v>
      </c>
      <c r="L71" s="15">
        <f t="shared" si="5"/>
        <v>4782.1826719999999</v>
      </c>
      <c r="M71" s="33"/>
    </row>
    <row r="72" spans="1:13" ht="25.5" customHeight="1" x14ac:dyDescent="0.25">
      <c r="A72" s="68">
        <v>20</v>
      </c>
      <c r="B72" s="9" t="s">
        <v>119</v>
      </c>
      <c r="C72" s="10" t="s">
        <v>165</v>
      </c>
      <c r="D72" s="19">
        <v>15</v>
      </c>
      <c r="E72" s="20">
        <v>4799.9399999999996</v>
      </c>
      <c r="F72" s="10"/>
      <c r="G72" s="10"/>
      <c r="H72" s="10"/>
      <c r="I72" s="20">
        <v>365.75310399999989</v>
      </c>
      <c r="J72" s="20"/>
      <c r="K72" s="18">
        <f>G72+I72+J72</f>
        <v>365.75310399999989</v>
      </c>
      <c r="L72" s="15">
        <f t="shared" si="5"/>
        <v>4434.1868959999993</v>
      </c>
      <c r="M72" s="33"/>
    </row>
    <row r="73" spans="1:13" ht="25.5" customHeight="1" x14ac:dyDescent="0.25">
      <c r="A73" s="19">
        <v>21</v>
      </c>
      <c r="B73" s="9" t="s">
        <v>297</v>
      </c>
      <c r="C73" s="10" t="s">
        <v>298</v>
      </c>
      <c r="D73" s="19">
        <v>15</v>
      </c>
      <c r="E73" s="20">
        <v>4391.4399999999996</v>
      </c>
      <c r="F73" s="10"/>
      <c r="G73" s="10"/>
      <c r="H73" s="10"/>
      <c r="I73" s="20">
        <v>313.3</v>
      </c>
      <c r="J73" s="20"/>
      <c r="K73" s="18">
        <v>313.3</v>
      </c>
      <c r="L73" s="15">
        <f t="shared" si="5"/>
        <v>4078.1399999999994</v>
      </c>
      <c r="M73" s="10"/>
    </row>
    <row r="74" spans="1:13" ht="25.5" customHeight="1" x14ac:dyDescent="0.25">
      <c r="A74" s="83">
        <v>22</v>
      </c>
      <c r="B74" s="26" t="s">
        <v>285</v>
      </c>
      <c r="C74" s="24" t="s">
        <v>286</v>
      </c>
      <c r="D74" s="84">
        <v>15</v>
      </c>
      <c r="E74" s="25">
        <v>4391.4399999999996</v>
      </c>
      <c r="F74" s="24"/>
      <c r="G74" s="24"/>
      <c r="H74" s="25"/>
      <c r="I74" s="25">
        <v>321.30830399999991</v>
      </c>
      <c r="J74" s="25"/>
      <c r="K74" s="81">
        <f t="shared" ref="K74:K103" si="7">G74+I74</f>
        <v>321.30830399999991</v>
      </c>
      <c r="L74" s="15">
        <f t="shared" si="5"/>
        <v>4070.1316959999995</v>
      </c>
      <c r="M74" s="35"/>
    </row>
    <row r="75" spans="1:13" ht="25.5" customHeight="1" x14ac:dyDescent="0.25">
      <c r="A75" s="68">
        <v>23</v>
      </c>
      <c r="B75" s="9" t="s">
        <v>132</v>
      </c>
      <c r="C75" s="10" t="s">
        <v>157</v>
      </c>
      <c r="D75" s="19">
        <v>15</v>
      </c>
      <c r="E75" s="13">
        <v>4180.55</v>
      </c>
      <c r="F75" s="10"/>
      <c r="G75" s="10"/>
      <c r="H75" s="13"/>
      <c r="I75" s="13">
        <v>298.363472</v>
      </c>
      <c r="J75" s="13"/>
      <c r="K75" s="18">
        <f t="shared" si="7"/>
        <v>298.363472</v>
      </c>
      <c r="L75" s="15">
        <f t="shared" si="5"/>
        <v>3882.1865280000002</v>
      </c>
      <c r="M75" s="33"/>
    </row>
    <row r="76" spans="1:13" ht="25.5" customHeight="1" x14ac:dyDescent="0.25">
      <c r="A76" s="68">
        <v>24</v>
      </c>
      <c r="B76" s="9" t="s">
        <v>134</v>
      </c>
      <c r="C76" s="10" t="s">
        <v>157</v>
      </c>
      <c r="D76" s="19">
        <v>15</v>
      </c>
      <c r="E76" s="13">
        <v>4002.64</v>
      </c>
      <c r="F76" s="10"/>
      <c r="G76" s="10"/>
      <c r="H76" s="13"/>
      <c r="I76" s="13">
        <v>279.00686399999995</v>
      </c>
      <c r="J76" s="13"/>
      <c r="K76" s="18">
        <f t="shared" si="7"/>
        <v>279.00686399999995</v>
      </c>
      <c r="L76" s="15">
        <f t="shared" si="5"/>
        <v>3723.6331359999999</v>
      </c>
      <c r="M76" s="33"/>
    </row>
    <row r="77" spans="1:13" ht="25.5" customHeight="1" x14ac:dyDescent="0.25">
      <c r="A77" s="68">
        <v>25</v>
      </c>
      <c r="B77" s="9" t="s">
        <v>248</v>
      </c>
      <c r="C77" s="10" t="s">
        <v>160</v>
      </c>
      <c r="D77" s="19">
        <v>15</v>
      </c>
      <c r="E77" s="13">
        <v>3719.88</v>
      </c>
      <c r="F77" s="10"/>
      <c r="G77" s="10"/>
      <c r="H77" s="13"/>
      <c r="I77" s="13">
        <v>248.24257599999999</v>
      </c>
      <c r="J77" s="13"/>
      <c r="K77" s="18">
        <f t="shared" si="7"/>
        <v>248.24257599999999</v>
      </c>
      <c r="L77" s="15">
        <f t="shared" si="5"/>
        <v>3471.637424</v>
      </c>
      <c r="M77" s="33"/>
    </row>
    <row r="78" spans="1:13" ht="25.5" customHeight="1" x14ac:dyDescent="0.25">
      <c r="A78" s="68">
        <v>26</v>
      </c>
      <c r="B78" s="9" t="s">
        <v>116</v>
      </c>
      <c r="C78" s="10" t="s">
        <v>160</v>
      </c>
      <c r="D78" s="19">
        <v>15</v>
      </c>
      <c r="E78" s="13">
        <v>4477.45</v>
      </c>
      <c r="F78" s="10"/>
      <c r="G78" s="10"/>
      <c r="H78" s="10"/>
      <c r="I78" s="13">
        <v>330.66619199999991</v>
      </c>
      <c r="J78" s="13"/>
      <c r="K78" s="18">
        <f t="shared" si="7"/>
        <v>330.66619199999991</v>
      </c>
      <c r="L78" s="15">
        <f t="shared" si="5"/>
        <v>4146.7838080000001</v>
      </c>
      <c r="M78" s="33"/>
    </row>
    <row r="79" spans="1:13" ht="25.5" customHeight="1" x14ac:dyDescent="0.25">
      <c r="A79" s="68">
        <v>27</v>
      </c>
      <c r="B79" s="9" t="s">
        <v>117</v>
      </c>
      <c r="C79" s="10" t="s">
        <v>160</v>
      </c>
      <c r="D79" s="19">
        <v>15</v>
      </c>
      <c r="E79" s="13">
        <v>4477.45</v>
      </c>
      <c r="F79" s="10"/>
      <c r="G79" s="10"/>
      <c r="H79" s="13"/>
      <c r="I79" s="13">
        <v>330.66619199999991</v>
      </c>
      <c r="J79" s="13"/>
      <c r="K79" s="18">
        <f t="shared" si="7"/>
        <v>330.66619199999991</v>
      </c>
      <c r="L79" s="15">
        <f t="shared" si="5"/>
        <v>4146.7838080000001</v>
      </c>
      <c r="M79" s="33"/>
    </row>
    <row r="80" spans="1:13" ht="25.5" customHeight="1" x14ac:dyDescent="0.25">
      <c r="A80" s="68">
        <v>28</v>
      </c>
      <c r="B80" s="9" t="s">
        <v>118</v>
      </c>
      <c r="C80" s="10" t="s">
        <v>160</v>
      </c>
      <c r="D80" s="19">
        <v>15</v>
      </c>
      <c r="E80" s="13">
        <v>4607.05</v>
      </c>
      <c r="F80" s="10"/>
      <c r="G80" s="10"/>
      <c r="H80" s="13"/>
      <c r="I80" s="13">
        <v>344.76667199999997</v>
      </c>
      <c r="J80" s="13"/>
      <c r="K80" s="18">
        <f t="shared" si="7"/>
        <v>344.76667199999997</v>
      </c>
      <c r="L80" s="15">
        <f t="shared" si="5"/>
        <v>4262.2833280000004</v>
      </c>
      <c r="M80" s="33"/>
    </row>
    <row r="81" spans="1:15" ht="25.5" customHeight="1" x14ac:dyDescent="0.25">
      <c r="A81" s="68">
        <v>29</v>
      </c>
      <c r="B81" s="9" t="s">
        <v>237</v>
      </c>
      <c r="C81" s="10" t="s">
        <v>160</v>
      </c>
      <c r="D81" s="19">
        <v>15</v>
      </c>
      <c r="E81" s="13">
        <v>4472.74</v>
      </c>
      <c r="F81" s="10"/>
      <c r="G81" s="10"/>
      <c r="H81" s="13"/>
      <c r="I81" s="13">
        <v>330.15374399999996</v>
      </c>
      <c r="J81" s="13"/>
      <c r="K81" s="18">
        <f t="shared" si="7"/>
        <v>330.15374399999996</v>
      </c>
      <c r="L81" s="15">
        <f t="shared" si="5"/>
        <v>4142.5862559999996</v>
      </c>
      <c r="M81" s="33"/>
    </row>
    <row r="82" spans="1:15" ht="25.5" customHeight="1" x14ac:dyDescent="0.25">
      <c r="A82" s="68">
        <v>30</v>
      </c>
      <c r="B82" s="9" t="s">
        <v>287</v>
      </c>
      <c r="C82" s="10" t="s">
        <v>160</v>
      </c>
      <c r="D82" s="19">
        <v>15</v>
      </c>
      <c r="E82" s="13">
        <v>4180.55</v>
      </c>
      <c r="F82" s="10"/>
      <c r="G82" s="10"/>
      <c r="H82" s="13"/>
      <c r="I82" s="13">
        <v>298.363472</v>
      </c>
      <c r="J82" s="13"/>
      <c r="K82" s="18">
        <f t="shared" si="7"/>
        <v>298.363472</v>
      </c>
      <c r="L82" s="15">
        <f t="shared" si="5"/>
        <v>3882.1865280000002</v>
      </c>
      <c r="M82" s="33"/>
    </row>
    <row r="83" spans="1:15" ht="25.5" customHeight="1" x14ac:dyDescent="0.25">
      <c r="A83" s="68">
        <v>31</v>
      </c>
      <c r="B83" s="9" t="s">
        <v>140</v>
      </c>
      <c r="C83" s="10" t="s">
        <v>161</v>
      </c>
      <c r="D83" s="19">
        <v>15</v>
      </c>
      <c r="E83" s="13">
        <v>4525.76</v>
      </c>
      <c r="F83" s="10"/>
      <c r="G83" s="10"/>
      <c r="H83" s="13"/>
      <c r="I83" s="13">
        <v>335.92232000000001</v>
      </c>
      <c r="J83" s="13"/>
      <c r="K83" s="18">
        <f t="shared" si="7"/>
        <v>335.92232000000001</v>
      </c>
      <c r="L83" s="15">
        <f t="shared" si="5"/>
        <v>4189.8376800000005</v>
      </c>
      <c r="M83" s="33"/>
    </row>
    <row r="84" spans="1:15" ht="25.5" customHeight="1" x14ac:dyDescent="0.25">
      <c r="A84" s="68">
        <v>32</v>
      </c>
      <c r="B84" s="9" t="s">
        <v>148</v>
      </c>
      <c r="C84" s="10" t="s">
        <v>170</v>
      </c>
      <c r="D84" s="19">
        <v>15</v>
      </c>
      <c r="E84" s="13">
        <v>3670.39</v>
      </c>
      <c r="F84" s="10"/>
      <c r="G84" s="10"/>
      <c r="H84" s="13"/>
      <c r="I84" s="13">
        <v>242.85806399999996</v>
      </c>
      <c r="J84" s="13"/>
      <c r="K84" s="18">
        <f t="shared" si="7"/>
        <v>242.85806399999996</v>
      </c>
      <c r="L84" s="15">
        <f t="shared" si="5"/>
        <v>3427.5319359999999</v>
      </c>
      <c r="M84" s="33"/>
    </row>
    <row r="85" spans="1:15" ht="25.5" customHeight="1" x14ac:dyDescent="0.25">
      <c r="A85" s="68">
        <v>33</v>
      </c>
      <c r="B85" s="9" t="s">
        <v>251</v>
      </c>
      <c r="C85" s="10" t="s">
        <v>68</v>
      </c>
      <c r="D85" s="19">
        <v>15</v>
      </c>
      <c r="E85" s="13">
        <v>2650.35</v>
      </c>
      <c r="F85" s="13"/>
      <c r="G85" s="10"/>
      <c r="H85" s="10"/>
      <c r="I85" s="13">
        <v>7.7633600000000058</v>
      </c>
      <c r="J85" s="13"/>
      <c r="K85" s="18">
        <f t="shared" si="7"/>
        <v>7.7633600000000058</v>
      </c>
      <c r="L85" s="15">
        <f t="shared" ref="L85:L103" si="8">E85+F85+H85-K85</f>
        <v>2642.58664</v>
      </c>
      <c r="M85" s="33"/>
    </row>
    <row r="86" spans="1:15" ht="26.25" customHeight="1" x14ac:dyDescent="0.25">
      <c r="A86" s="68">
        <v>34</v>
      </c>
      <c r="B86" s="9" t="s">
        <v>200</v>
      </c>
      <c r="C86" s="10" t="s">
        <v>201</v>
      </c>
      <c r="D86" s="1">
        <v>15</v>
      </c>
      <c r="E86" s="20">
        <v>2750</v>
      </c>
      <c r="F86" s="13"/>
      <c r="G86" s="10"/>
      <c r="H86" s="10"/>
      <c r="I86" s="20">
        <v>14.140960000000007</v>
      </c>
      <c r="J86" s="20"/>
      <c r="K86" s="18">
        <f t="shared" si="7"/>
        <v>14.140960000000007</v>
      </c>
      <c r="L86" s="15">
        <f t="shared" si="8"/>
        <v>2735.8590399999998</v>
      </c>
      <c r="M86" s="33"/>
    </row>
    <row r="87" spans="1:15" ht="25.5" customHeight="1" x14ac:dyDescent="0.25">
      <c r="A87" s="68">
        <v>35</v>
      </c>
      <c r="B87" s="9" t="s">
        <v>120</v>
      </c>
      <c r="C87" s="10" t="s">
        <v>163</v>
      </c>
      <c r="D87" s="1">
        <v>15</v>
      </c>
      <c r="E87" s="13">
        <v>3679.82</v>
      </c>
      <c r="F87" s="10"/>
      <c r="G87" s="10"/>
      <c r="H87" s="10"/>
      <c r="I87" s="13">
        <v>243.88404799999998</v>
      </c>
      <c r="J87" s="13"/>
      <c r="K87" s="18">
        <f t="shared" si="7"/>
        <v>243.88404799999998</v>
      </c>
      <c r="L87" s="15">
        <f t="shared" si="8"/>
        <v>3435.9359520000003</v>
      </c>
      <c r="M87" s="33"/>
    </row>
    <row r="88" spans="1:15" ht="25.5" customHeight="1" x14ac:dyDescent="0.25">
      <c r="A88" s="68">
        <v>36</v>
      </c>
      <c r="B88" s="9" t="s">
        <v>126</v>
      </c>
      <c r="C88" s="10" t="s">
        <v>163</v>
      </c>
      <c r="D88" s="1">
        <v>15</v>
      </c>
      <c r="E88" s="13">
        <v>3958.18</v>
      </c>
      <c r="F88" s="10"/>
      <c r="G88" s="10"/>
      <c r="H88" s="10"/>
      <c r="I88" s="13">
        <v>274.16961599999996</v>
      </c>
      <c r="J88" s="13"/>
      <c r="K88" s="18">
        <f t="shared" si="7"/>
        <v>274.16961599999996</v>
      </c>
      <c r="L88" s="15">
        <f t="shared" si="8"/>
        <v>3684.0103839999997</v>
      </c>
      <c r="M88" s="33"/>
    </row>
    <row r="89" spans="1:15" ht="25.5" customHeight="1" x14ac:dyDescent="0.25">
      <c r="A89" s="68">
        <v>37</v>
      </c>
      <c r="B89" s="9" t="s">
        <v>128</v>
      </c>
      <c r="C89" s="10" t="s">
        <v>163</v>
      </c>
      <c r="D89" s="1">
        <v>15</v>
      </c>
      <c r="E89" s="13">
        <v>3963.96</v>
      </c>
      <c r="F89" s="10"/>
      <c r="G89" s="10"/>
      <c r="H89" s="10"/>
      <c r="I89" s="13">
        <v>274.79847999999998</v>
      </c>
      <c r="J89" s="13"/>
      <c r="K89" s="18">
        <f t="shared" si="7"/>
        <v>274.79847999999998</v>
      </c>
      <c r="L89" s="15">
        <f t="shared" si="8"/>
        <v>3689.1615200000001</v>
      </c>
      <c r="M89" s="33"/>
    </row>
    <row r="90" spans="1:15" ht="25.5" customHeight="1" x14ac:dyDescent="0.25">
      <c r="A90" s="68">
        <v>38</v>
      </c>
      <c r="B90" s="9" t="s">
        <v>135</v>
      </c>
      <c r="C90" s="10" t="s">
        <v>163</v>
      </c>
      <c r="D90" s="1">
        <v>15</v>
      </c>
      <c r="E90" s="13">
        <v>2992.43</v>
      </c>
      <c r="F90" s="13"/>
      <c r="G90" s="10"/>
      <c r="H90" s="10"/>
      <c r="I90" s="13">
        <v>29.656479999999988</v>
      </c>
      <c r="J90" s="13"/>
      <c r="K90" s="18">
        <f t="shared" si="7"/>
        <v>29.656479999999988</v>
      </c>
      <c r="L90" s="15">
        <f t="shared" si="8"/>
        <v>2962.7735199999997</v>
      </c>
      <c r="M90" s="33"/>
    </row>
    <row r="91" spans="1:15" ht="25.5" customHeight="1" x14ac:dyDescent="0.25">
      <c r="A91" s="68">
        <v>39</v>
      </c>
      <c r="B91" s="9" t="s">
        <v>142</v>
      </c>
      <c r="C91" s="10" t="s">
        <v>163</v>
      </c>
      <c r="D91" s="1">
        <v>15</v>
      </c>
      <c r="E91" s="13">
        <v>3932.76</v>
      </c>
      <c r="F91" s="10"/>
      <c r="G91" s="10"/>
      <c r="H91" s="10"/>
      <c r="I91" s="13">
        <v>271.40391999999997</v>
      </c>
      <c r="J91" s="13"/>
      <c r="K91" s="18">
        <f t="shared" si="7"/>
        <v>271.40391999999997</v>
      </c>
      <c r="L91" s="15">
        <f t="shared" si="8"/>
        <v>3661.3560800000005</v>
      </c>
      <c r="M91" s="33"/>
    </row>
    <row r="92" spans="1:15" ht="25.5" customHeight="1" x14ac:dyDescent="0.25">
      <c r="A92" s="68">
        <v>40</v>
      </c>
      <c r="B92" s="9" t="s">
        <v>164</v>
      </c>
      <c r="C92" s="10" t="s">
        <v>163</v>
      </c>
      <c r="D92" s="1">
        <v>15</v>
      </c>
      <c r="E92" s="20">
        <v>2750.49</v>
      </c>
      <c r="F92" s="20"/>
      <c r="G92" s="10"/>
      <c r="H92" s="10"/>
      <c r="I92" s="13">
        <v>14.17</v>
      </c>
      <c r="J92" s="10"/>
      <c r="K92" s="18">
        <f t="shared" si="7"/>
        <v>14.17</v>
      </c>
      <c r="L92" s="15">
        <f t="shared" si="8"/>
        <v>2736.3199999999997</v>
      </c>
      <c r="M92" s="33"/>
    </row>
    <row r="93" spans="1:15" ht="25.5" customHeight="1" x14ac:dyDescent="0.25">
      <c r="A93" s="68">
        <v>41</v>
      </c>
      <c r="B93" s="9" t="s">
        <v>143</v>
      </c>
      <c r="C93" s="10" t="s">
        <v>163</v>
      </c>
      <c r="D93" s="1">
        <v>15</v>
      </c>
      <c r="E93" s="13">
        <v>3932.76</v>
      </c>
      <c r="F93" s="10"/>
      <c r="G93" s="10"/>
      <c r="H93" s="10"/>
      <c r="I93" s="13">
        <v>271.40391999999997</v>
      </c>
      <c r="J93" s="13"/>
      <c r="K93" s="18">
        <f t="shared" si="7"/>
        <v>271.40391999999997</v>
      </c>
      <c r="L93" s="15">
        <f t="shared" si="8"/>
        <v>3661.3560800000005</v>
      </c>
      <c r="M93" s="33"/>
    </row>
    <row r="94" spans="1:15" ht="25.5" customHeight="1" x14ac:dyDescent="0.25">
      <c r="A94" s="68">
        <v>42</v>
      </c>
      <c r="B94" s="9" t="s">
        <v>145</v>
      </c>
      <c r="C94" s="10" t="s">
        <v>163</v>
      </c>
      <c r="D94" s="1">
        <v>15</v>
      </c>
      <c r="E94" s="13">
        <v>3721.05</v>
      </c>
      <c r="F94" s="10"/>
      <c r="G94" s="10"/>
      <c r="H94" s="10"/>
      <c r="I94" s="13">
        <v>248.36987199999999</v>
      </c>
      <c r="J94" s="13"/>
      <c r="K94" s="18">
        <f t="shared" si="7"/>
        <v>248.36987199999999</v>
      </c>
      <c r="L94" s="15">
        <f t="shared" si="8"/>
        <v>3472.680128</v>
      </c>
      <c r="M94" s="33"/>
      <c r="O94" s="21"/>
    </row>
    <row r="95" spans="1:15" ht="25.5" customHeight="1" x14ac:dyDescent="0.25">
      <c r="A95" s="68">
        <v>43</v>
      </c>
      <c r="B95" s="9" t="s">
        <v>149</v>
      </c>
      <c r="C95" s="10" t="s">
        <v>172</v>
      </c>
      <c r="D95" s="1">
        <v>15</v>
      </c>
      <c r="E95" s="20">
        <v>2750.49</v>
      </c>
      <c r="F95" s="20"/>
      <c r="G95" s="10"/>
      <c r="H95" s="10"/>
      <c r="I95" s="13">
        <v>14.17</v>
      </c>
      <c r="J95" s="10"/>
      <c r="K95" s="18">
        <f t="shared" si="7"/>
        <v>14.17</v>
      </c>
      <c r="L95" s="15">
        <f t="shared" si="8"/>
        <v>2736.3199999999997</v>
      </c>
      <c r="M95" s="33"/>
    </row>
    <row r="96" spans="1:15" ht="25.5" customHeight="1" x14ac:dyDescent="0.25">
      <c r="A96" s="68">
        <v>44</v>
      </c>
      <c r="B96" s="9" t="s">
        <v>133</v>
      </c>
      <c r="C96" s="10" t="s">
        <v>156</v>
      </c>
      <c r="D96" s="1">
        <v>15</v>
      </c>
      <c r="E96" s="13">
        <v>4489.83</v>
      </c>
      <c r="F96" s="10"/>
      <c r="G96" s="10"/>
      <c r="H96" s="10"/>
      <c r="I96" s="13">
        <v>332.01313599999992</v>
      </c>
      <c r="J96" s="13"/>
      <c r="K96" s="18">
        <f t="shared" si="7"/>
        <v>332.01313599999992</v>
      </c>
      <c r="L96" s="15">
        <f t="shared" si="8"/>
        <v>4157.8168640000004</v>
      </c>
      <c r="M96" s="33"/>
    </row>
    <row r="97" spans="1:13" ht="25.5" customHeight="1" x14ac:dyDescent="0.25">
      <c r="A97" s="68">
        <v>45</v>
      </c>
      <c r="B97" s="9" t="s">
        <v>136</v>
      </c>
      <c r="C97" s="10" t="s">
        <v>156</v>
      </c>
      <c r="D97" s="1">
        <v>15</v>
      </c>
      <c r="E97" s="13">
        <v>3893.46</v>
      </c>
      <c r="F97" s="10"/>
      <c r="G97" s="10"/>
      <c r="H97" s="10"/>
      <c r="I97" s="13">
        <v>267.12807999999995</v>
      </c>
      <c r="J97" s="13"/>
      <c r="K97" s="18">
        <f t="shared" si="7"/>
        <v>267.12807999999995</v>
      </c>
      <c r="L97" s="15">
        <f t="shared" si="8"/>
        <v>3626.3319200000001</v>
      </c>
      <c r="M97" s="33"/>
    </row>
    <row r="98" spans="1:13" ht="22.5" customHeight="1" x14ac:dyDescent="0.25">
      <c r="A98" s="68">
        <v>46</v>
      </c>
      <c r="B98" s="9" t="s">
        <v>125</v>
      </c>
      <c r="C98" s="10" t="s">
        <v>173</v>
      </c>
      <c r="D98" s="1">
        <v>15</v>
      </c>
      <c r="E98" s="13">
        <v>5174.9399999999996</v>
      </c>
      <c r="F98" s="10"/>
      <c r="G98" s="10"/>
      <c r="H98" s="10"/>
      <c r="I98" s="13">
        <v>406.55310399999991</v>
      </c>
      <c r="J98" s="13"/>
      <c r="K98" s="18">
        <f t="shared" si="7"/>
        <v>406.55310399999991</v>
      </c>
      <c r="L98" s="15">
        <f t="shared" si="8"/>
        <v>4768.386896</v>
      </c>
      <c r="M98" s="33"/>
    </row>
    <row r="99" spans="1:13" ht="25.5" customHeight="1" x14ac:dyDescent="0.25">
      <c r="A99" s="68">
        <v>47</v>
      </c>
      <c r="B99" s="9" t="s">
        <v>139</v>
      </c>
      <c r="C99" s="10" t="s">
        <v>159</v>
      </c>
      <c r="D99" s="1">
        <v>15</v>
      </c>
      <c r="E99" s="13">
        <v>4473.92</v>
      </c>
      <c r="F99" s="10"/>
      <c r="G99" s="10"/>
      <c r="H99" s="13"/>
      <c r="I99" s="13">
        <v>330.28212799999994</v>
      </c>
      <c r="J99" s="13"/>
      <c r="K99" s="18">
        <f t="shared" si="7"/>
        <v>330.28212799999994</v>
      </c>
      <c r="L99" s="15">
        <f t="shared" si="8"/>
        <v>4143.6378720000002</v>
      </c>
      <c r="M99" s="33"/>
    </row>
    <row r="100" spans="1:13" ht="25.5" customHeight="1" x14ac:dyDescent="0.25">
      <c r="A100" s="68">
        <v>48</v>
      </c>
      <c r="B100" s="9" t="s">
        <v>284</v>
      </c>
      <c r="C100" s="10" t="s">
        <v>166</v>
      </c>
      <c r="D100" s="1">
        <v>15</v>
      </c>
      <c r="E100" s="13">
        <v>3514.54</v>
      </c>
      <c r="F100" s="10"/>
      <c r="G100" s="10"/>
      <c r="H100" s="13"/>
      <c r="I100" s="13">
        <v>118.50158399999995</v>
      </c>
      <c r="J100" s="13"/>
      <c r="K100" s="18">
        <f t="shared" si="7"/>
        <v>118.50158399999995</v>
      </c>
      <c r="L100" s="15">
        <f t="shared" si="8"/>
        <v>3396.0384159999999</v>
      </c>
      <c r="M100" s="33"/>
    </row>
    <row r="101" spans="1:13" ht="25.5" customHeight="1" x14ac:dyDescent="0.25">
      <c r="A101" s="68">
        <v>49</v>
      </c>
      <c r="B101" s="9" t="s">
        <v>260</v>
      </c>
      <c r="C101" s="10" t="s">
        <v>166</v>
      </c>
      <c r="D101" s="1">
        <v>15</v>
      </c>
      <c r="E101" s="13">
        <v>3514.54</v>
      </c>
      <c r="F101" s="13"/>
      <c r="G101" s="10"/>
      <c r="H101" s="13"/>
      <c r="I101" s="13">
        <v>118.50158399999995</v>
      </c>
      <c r="J101" s="13"/>
      <c r="K101" s="18">
        <f t="shared" si="7"/>
        <v>118.50158399999995</v>
      </c>
      <c r="L101" s="15">
        <f t="shared" si="8"/>
        <v>3396.0384159999999</v>
      </c>
      <c r="M101" s="33"/>
    </row>
    <row r="102" spans="1:13" ht="25.5" customHeight="1" x14ac:dyDescent="0.25">
      <c r="A102" s="68">
        <v>50</v>
      </c>
      <c r="B102" s="9" t="s">
        <v>167</v>
      </c>
      <c r="C102" s="10" t="s">
        <v>168</v>
      </c>
      <c r="D102" s="1">
        <v>15</v>
      </c>
      <c r="E102" s="13">
        <v>4465.67</v>
      </c>
      <c r="F102" s="10"/>
      <c r="G102" s="10"/>
      <c r="H102" s="10"/>
      <c r="I102" s="13">
        <v>329.38452799999993</v>
      </c>
      <c r="J102" s="13"/>
      <c r="K102" s="18">
        <f t="shared" si="7"/>
        <v>329.38452799999993</v>
      </c>
      <c r="L102" s="15">
        <f t="shared" si="8"/>
        <v>4136.2854720000005</v>
      </c>
      <c r="M102" s="33"/>
    </row>
    <row r="103" spans="1:13" ht="25.5" customHeight="1" x14ac:dyDescent="0.25">
      <c r="A103" s="68">
        <v>51</v>
      </c>
      <c r="B103" s="9" t="s">
        <v>150</v>
      </c>
      <c r="C103" s="10" t="s">
        <v>171</v>
      </c>
      <c r="D103" s="1">
        <v>15</v>
      </c>
      <c r="E103" s="20">
        <v>2750.49</v>
      </c>
      <c r="F103" s="20"/>
      <c r="G103" s="10"/>
      <c r="H103" s="10"/>
      <c r="I103" s="13">
        <v>14.17</v>
      </c>
      <c r="J103" s="10"/>
      <c r="K103" s="18">
        <f t="shared" si="7"/>
        <v>14.17</v>
      </c>
      <c r="L103" s="15">
        <f t="shared" si="8"/>
        <v>2736.3199999999997</v>
      </c>
      <c r="M103" s="33"/>
    </row>
    <row r="104" spans="1:13" ht="15.75" thickBot="1" x14ac:dyDescent="0.3">
      <c r="A104" s="116" t="s">
        <v>199</v>
      </c>
      <c r="B104" s="117"/>
      <c r="C104" s="117"/>
      <c r="D104" s="117"/>
      <c r="E104" s="37">
        <f>SUM(E8:E11,E14:E19,E22:E50,E53:E103)</f>
        <v>410153.22999999986</v>
      </c>
      <c r="F104" s="37">
        <f>SUM(F8:F11,F14:F19,F22:F50,F53:F103)</f>
        <v>0</v>
      </c>
      <c r="G104" s="77">
        <f>SUM(G53:G103,G22:G50,G14:G19,G8:G11)</f>
        <v>1500</v>
      </c>
      <c r="H104" s="37">
        <f>SUM(H53:H103,H22:H50,H14:H19,H8:H11)</f>
        <v>0</v>
      </c>
      <c r="I104" s="37">
        <f>SUM(I8:I11,I14:I19,I22:I50,I53:I103)</f>
        <v>30275.594423999988</v>
      </c>
      <c r="J104" s="37">
        <f>SUM(J53:J103,J22:J50,J14:J19,J8:J11)</f>
        <v>0</v>
      </c>
      <c r="K104" s="37">
        <f>SUM(K8:K11,K14:K19,K22:K50,K53:K103)</f>
        <v>31275.594423999988</v>
      </c>
      <c r="L104" s="37">
        <f>SUM(L8:L11,L14:L19,L22:L50,L53:L103)</f>
        <v>378877.63557599997</v>
      </c>
      <c r="M104" s="78"/>
    </row>
    <row r="106" spans="1:13" x14ac:dyDescent="0.25">
      <c r="L106" s="22"/>
    </row>
    <row r="110" spans="1:13" x14ac:dyDescent="0.25">
      <c r="B110" s="45" t="s">
        <v>230</v>
      </c>
      <c r="E110" s="101" t="s">
        <v>231</v>
      </c>
      <c r="F110" s="101"/>
      <c r="G110" s="101"/>
      <c r="H110" s="58"/>
      <c r="L110" s="101" t="s">
        <v>233</v>
      </c>
      <c r="M110" s="101"/>
    </row>
    <row r="111" spans="1:13" x14ac:dyDescent="0.25">
      <c r="B111" s="58" t="s">
        <v>235</v>
      </c>
      <c r="E111" s="102" t="s">
        <v>232</v>
      </c>
      <c r="F111" s="102"/>
      <c r="G111" s="102"/>
      <c r="H111" s="58"/>
      <c r="L111" s="102" t="s">
        <v>234</v>
      </c>
      <c r="M111" s="102"/>
    </row>
  </sheetData>
  <mergeCells count="16">
    <mergeCell ref="A52:M52"/>
    <mergeCell ref="A13:M13"/>
    <mergeCell ref="A12:M12"/>
    <mergeCell ref="A20:M20"/>
    <mergeCell ref="A51:M51"/>
    <mergeCell ref="A21:M21"/>
    <mergeCell ref="A1:B5"/>
    <mergeCell ref="C1:M3"/>
    <mergeCell ref="C4:M4"/>
    <mergeCell ref="C5:M5"/>
    <mergeCell ref="A6:M6"/>
    <mergeCell ref="E110:G110"/>
    <mergeCell ref="E111:G111"/>
    <mergeCell ref="L110:M110"/>
    <mergeCell ref="L111:M111"/>
    <mergeCell ref="A104:D104"/>
  </mergeCells>
  <pageMargins left="0.7" right="0.7" top="0.75" bottom="0.75" header="0.3" footer="0.3"/>
  <pageSetup paperSize="14" scale="6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56"/>
  <sheetViews>
    <sheetView workbookViewId="0">
      <selection activeCell="N13" sqref="N13"/>
    </sheetView>
  </sheetViews>
  <sheetFormatPr baseColWidth="10" defaultRowHeight="15" x14ac:dyDescent="0.25"/>
  <cols>
    <col min="1" max="1" width="8.7109375" customWidth="1"/>
    <col min="2" max="2" width="33.85546875" customWidth="1"/>
    <col min="3" max="3" width="28.140625" customWidth="1"/>
    <col min="4" max="4" width="7" customWidth="1"/>
    <col min="5" max="5" width="13.42578125" customWidth="1"/>
    <col min="6" max="6" width="10.7109375" customWidth="1"/>
    <col min="7" max="7" width="10.42578125" customWidth="1"/>
    <col min="8" max="8" width="12.42578125" customWidth="1"/>
    <col min="9" max="9" width="13.7109375" customWidth="1"/>
    <col min="10" max="10" width="14.42578125" customWidth="1"/>
    <col min="11" max="11" width="27.140625" customWidth="1"/>
  </cols>
  <sheetData>
    <row r="1" spans="1:12" ht="14.25" customHeight="1" x14ac:dyDescent="0.25">
      <c r="A1" s="145"/>
      <c r="B1" s="101"/>
      <c r="C1" s="149" t="s">
        <v>0</v>
      </c>
      <c r="D1" s="149"/>
      <c r="E1" s="149"/>
      <c r="F1" s="149"/>
      <c r="G1" s="149"/>
      <c r="H1" s="149"/>
      <c r="I1" s="149"/>
      <c r="J1" s="149"/>
      <c r="K1" s="150"/>
    </row>
    <row r="2" spans="1:12" ht="14.25" customHeight="1" x14ac:dyDescent="0.25">
      <c r="A2" s="147"/>
      <c r="B2" s="102"/>
      <c r="C2" s="107"/>
      <c r="D2" s="107"/>
      <c r="E2" s="107"/>
      <c r="F2" s="107"/>
      <c r="G2" s="107"/>
      <c r="H2" s="107"/>
      <c r="I2" s="107"/>
      <c r="J2" s="107"/>
      <c r="K2" s="151"/>
    </row>
    <row r="3" spans="1:12" ht="14.25" customHeight="1" x14ac:dyDescent="0.25">
      <c r="A3" s="147"/>
      <c r="B3" s="102"/>
      <c r="C3" s="107"/>
      <c r="D3" s="107"/>
      <c r="E3" s="107"/>
      <c r="F3" s="107"/>
      <c r="G3" s="107"/>
      <c r="H3" s="107"/>
      <c r="I3" s="107"/>
      <c r="J3" s="107"/>
      <c r="K3" s="151"/>
    </row>
    <row r="4" spans="1:12" ht="21.75" customHeight="1" x14ac:dyDescent="0.25">
      <c r="A4" s="147"/>
      <c r="B4" s="102"/>
      <c r="C4" s="109" t="s">
        <v>242</v>
      </c>
      <c r="D4" s="109"/>
      <c r="E4" s="109"/>
      <c r="F4" s="109"/>
      <c r="G4" s="109"/>
      <c r="H4" s="109"/>
      <c r="I4" s="109"/>
      <c r="J4" s="109"/>
      <c r="K4" s="152"/>
    </row>
    <row r="5" spans="1:12" ht="14.25" customHeight="1" x14ac:dyDescent="0.25">
      <c r="A5" s="147"/>
      <c r="B5" s="102"/>
      <c r="C5" s="153" t="s">
        <v>307</v>
      </c>
      <c r="D5" s="153"/>
      <c r="E5" s="153"/>
      <c r="F5" s="153"/>
      <c r="G5" s="153"/>
      <c r="H5" s="153"/>
      <c r="I5" s="153"/>
      <c r="J5" s="153"/>
      <c r="K5" s="154"/>
    </row>
    <row r="6" spans="1:12" x14ac:dyDescent="0.25">
      <c r="A6" s="142"/>
      <c r="B6" s="143"/>
      <c r="C6" s="143"/>
      <c r="D6" s="143"/>
      <c r="E6" s="143"/>
      <c r="F6" s="143"/>
      <c r="G6" s="143"/>
      <c r="H6" s="143"/>
      <c r="I6" s="143"/>
      <c r="J6" s="143"/>
      <c r="K6" s="144"/>
    </row>
    <row r="7" spans="1:12" ht="30" customHeight="1" x14ac:dyDescent="0.25">
      <c r="A7" s="86" t="s">
        <v>14</v>
      </c>
      <c r="B7" s="28" t="s">
        <v>74</v>
      </c>
      <c r="C7" s="28" t="s">
        <v>16</v>
      </c>
      <c r="D7" s="29" t="s">
        <v>81</v>
      </c>
      <c r="E7" s="29" t="s">
        <v>17</v>
      </c>
      <c r="F7" s="29" t="s">
        <v>18</v>
      </c>
      <c r="G7" s="28" t="s">
        <v>19</v>
      </c>
      <c r="H7" s="28" t="s">
        <v>75</v>
      </c>
      <c r="I7" s="29" t="s">
        <v>76</v>
      </c>
      <c r="J7" s="29" t="s">
        <v>77</v>
      </c>
      <c r="K7" s="87" t="s">
        <v>78</v>
      </c>
    </row>
    <row r="8" spans="1:12" ht="25.5" customHeight="1" x14ac:dyDescent="0.25">
      <c r="A8" s="1">
        <v>1</v>
      </c>
      <c r="B8" s="9" t="s">
        <v>293</v>
      </c>
      <c r="C8" s="10" t="s">
        <v>71</v>
      </c>
      <c r="D8" s="1">
        <v>15</v>
      </c>
      <c r="E8" s="13">
        <v>8920.0530999999992</v>
      </c>
      <c r="F8" s="10"/>
      <c r="G8" s="10"/>
      <c r="H8" s="13">
        <v>1082.2613661599999</v>
      </c>
      <c r="I8" s="13">
        <v>1082.2613661599999</v>
      </c>
      <c r="J8" s="63">
        <v>7837.7917338400002</v>
      </c>
      <c r="K8" s="10"/>
    </row>
    <row r="9" spans="1:12" ht="25.5" customHeight="1" x14ac:dyDescent="0.25">
      <c r="A9" s="1">
        <v>2</v>
      </c>
      <c r="B9" s="9" t="s">
        <v>44</v>
      </c>
      <c r="C9" s="10" t="s">
        <v>72</v>
      </c>
      <c r="D9" s="1">
        <v>15</v>
      </c>
      <c r="E9" s="13">
        <v>8360</v>
      </c>
      <c r="F9" s="10"/>
      <c r="G9" s="10"/>
      <c r="H9" s="13">
        <v>962.63402400000007</v>
      </c>
      <c r="I9" s="13">
        <f>G9+H9</f>
        <v>962.63402400000007</v>
      </c>
      <c r="J9" s="63">
        <f>E9+F9-I9</f>
        <v>7397.365976</v>
      </c>
      <c r="K9" s="10"/>
    </row>
    <row r="10" spans="1:12" ht="25.5" customHeight="1" x14ac:dyDescent="0.25">
      <c r="A10" s="1">
        <v>3</v>
      </c>
      <c r="B10" s="9" t="s">
        <v>45</v>
      </c>
      <c r="C10" s="10" t="s">
        <v>73</v>
      </c>
      <c r="D10" s="1">
        <v>15</v>
      </c>
      <c r="E10" s="13">
        <v>6623</v>
      </c>
      <c r="F10" s="10"/>
      <c r="G10" s="10"/>
      <c r="H10" s="13">
        <v>626.69204799999989</v>
      </c>
      <c r="I10" s="13">
        <f>G10+H10</f>
        <v>626.69204799999989</v>
      </c>
      <c r="J10" s="63">
        <f>E10+F10-I10</f>
        <v>5996.3079520000001</v>
      </c>
      <c r="K10" s="10"/>
    </row>
    <row r="11" spans="1:12" x14ac:dyDescent="0.25">
      <c r="A11" s="145"/>
      <c r="B11" s="101"/>
      <c r="C11" s="101"/>
      <c r="D11" s="101"/>
      <c r="E11" s="101"/>
      <c r="F11" s="101"/>
      <c r="G11" s="101"/>
      <c r="H11" s="101"/>
      <c r="I11" s="101"/>
      <c r="J11" s="101"/>
      <c r="K11" s="146"/>
    </row>
    <row r="12" spans="1:12" x14ac:dyDescent="0.25">
      <c r="A12" s="142" t="s">
        <v>240</v>
      </c>
      <c r="B12" s="143"/>
      <c r="C12" s="143"/>
      <c r="D12" s="143"/>
      <c r="E12" s="143"/>
      <c r="F12" s="143"/>
      <c r="G12" s="143"/>
      <c r="H12" s="143"/>
      <c r="I12" s="143"/>
      <c r="J12" s="143"/>
      <c r="K12" s="144"/>
    </row>
    <row r="13" spans="1:12" ht="25.5" customHeight="1" x14ac:dyDescent="0.25">
      <c r="A13" s="1">
        <v>1</v>
      </c>
      <c r="B13" s="9" t="s">
        <v>176</v>
      </c>
      <c r="C13" s="10" t="s">
        <v>185</v>
      </c>
      <c r="D13" s="1">
        <v>15</v>
      </c>
      <c r="E13" s="13">
        <v>5670.32</v>
      </c>
      <c r="F13" s="10"/>
      <c r="G13" s="10"/>
      <c r="H13" s="13">
        <v>469.73</v>
      </c>
      <c r="I13" s="13">
        <f t="shared" ref="I13:I32" si="0">G13+H13</f>
        <v>469.73</v>
      </c>
      <c r="J13" s="15">
        <f t="shared" ref="J13:J32" si="1">E13+F13-I13</f>
        <v>5200.59</v>
      </c>
      <c r="K13" s="62"/>
    </row>
    <row r="14" spans="1:12" ht="25.5" customHeight="1" x14ac:dyDescent="0.25">
      <c r="A14" s="1">
        <v>2</v>
      </c>
      <c r="B14" s="9" t="s">
        <v>177</v>
      </c>
      <c r="C14" s="10" t="s">
        <v>185</v>
      </c>
      <c r="D14" s="1">
        <v>15</v>
      </c>
      <c r="E14" s="13">
        <v>5670.32</v>
      </c>
      <c r="F14" s="10"/>
      <c r="G14" s="10"/>
      <c r="H14" s="13">
        <v>469.73</v>
      </c>
      <c r="I14" s="13">
        <f t="shared" si="0"/>
        <v>469.73</v>
      </c>
      <c r="J14" s="15">
        <f t="shared" si="1"/>
        <v>5200.59</v>
      </c>
      <c r="K14" s="62"/>
    </row>
    <row r="15" spans="1:12" ht="25.5" customHeight="1" x14ac:dyDescent="0.25">
      <c r="A15" s="1">
        <v>3</v>
      </c>
      <c r="B15" s="9" t="s">
        <v>178</v>
      </c>
      <c r="C15" s="10" t="s">
        <v>185</v>
      </c>
      <c r="D15" s="1">
        <v>15</v>
      </c>
      <c r="E15" s="13">
        <v>5670.32</v>
      </c>
      <c r="F15" s="10"/>
      <c r="G15" s="10"/>
      <c r="H15" s="13">
        <v>469.73</v>
      </c>
      <c r="I15" s="13">
        <f t="shared" si="0"/>
        <v>469.73</v>
      </c>
      <c r="J15" s="15">
        <f t="shared" si="1"/>
        <v>5200.59</v>
      </c>
      <c r="K15" s="62"/>
    </row>
    <row r="16" spans="1:12" ht="25.5" customHeight="1" x14ac:dyDescent="0.25">
      <c r="A16" s="1">
        <v>4</v>
      </c>
      <c r="B16" s="9" t="s">
        <v>179</v>
      </c>
      <c r="C16" s="10" t="s">
        <v>185</v>
      </c>
      <c r="D16" s="1">
        <v>15</v>
      </c>
      <c r="E16" s="13">
        <v>5670.32</v>
      </c>
      <c r="F16" s="10"/>
      <c r="G16" s="10"/>
      <c r="H16" s="13">
        <v>469.73</v>
      </c>
      <c r="I16" s="13">
        <f t="shared" si="0"/>
        <v>469.73</v>
      </c>
      <c r="J16" s="15">
        <f t="shared" si="1"/>
        <v>5200.59</v>
      </c>
      <c r="K16" s="62"/>
      <c r="L16" s="70"/>
    </row>
    <row r="17" spans="1:11" ht="25.5" customHeight="1" x14ac:dyDescent="0.25">
      <c r="A17" s="1">
        <v>5</v>
      </c>
      <c r="B17" s="9" t="s">
        <v>252</v>
      </c>
      <c r="C17" s="10" t="s">
        <v>185</v>
      </c>
      <c r="D17" s="1">
        <v>15</v>
      </c>
      <c r="E17" s="13">
        <v>5670.32</v>
      </c>
      <c r="F17" s="10"/>
      <c r="G17" s="10"/>
      <c r="H17" s="13">
        <v>469.73</v>
      </c>
      <c r="I17" s="13">
        <f t="shared" si="0"/>
        <v>469.73</v>
      </c>
      <c r="J17" s="15">
        <f t="shared" si="1"/>
        <v>5200.59</v>
      </c>
      <c r="K17" s="62"/>
    </row>
    <row r="18" spans="1:11" ht="25.5" customHeight="1" x14ac:dyDescent="0.25">
      <c r="A18" s="1">
        <v>6</v>
      </c>
      <c r="B18" s="9" t="s">
        <v>180</v>
      </c>
      <c r="C18" s="10" t="s">
        <v>185</v>
      </c>
      <c r="D18" s="1">
        <v>15</v>
      </c>
      <c r="E18" s="13">
        <v>5670.32</v>
      </c>
      <c r="F18" s="10"/>
      <c r="G18" s="10"/>
      <c r="H18" s="13">
        <v>469.73</v>
      </c>
      <c r="I18" s="13">
        <f t="shared" si="0"/>
        <v>469.73</v>
      </c>
      <c r="J18" s="15">
        <f t="shared" si="1"/>
        <v>5200.59</v>
      </c>
      <c r="K18" s="62"/>
    </row>
    <row r="19" spans="1:11" ht="25.5" customHeight="1" x14ac:dyDescent="0.25">
      <c r="A19" s="1">
        <v>7</v>
      </c>
      <c r="B19" s="9" t="s">
        <v>181</v>
      </c>
      <c r="C19" s="10" t="s">
        <v>185</v>
      </c>
      <c r="D19" s="1">
        <v>15</v>
      </c>
      <c r="E19" s="13">
        <v>5670.32</v>
      </c>
      <c r="F19" s="10"/>
      <c r="G19" s="10"/>
      <c r="H19" s="13">
        <v>469.73</v>
      </c>
      <c r="I19" s="13">
        <f t="shared" si="0"/>
        <v>469.73</v>
      </c>
      <c r="J19" s="15">
        <f t="shared" si="1"/>
        <v>5200.59</v>
      </c>
      <c r="K19" s="62"/>
    </row>
    <row r="20" spans="1:11" ht="25.5" customHeight="1" x14ac:dyDescent="0.25">
      <c r="A20" s="1">
        <v>8</v>
      </c>
      <c r="B20" s="9" t="s">
        <v>182</v>
      </c>
      <c r="C20" s="10" t="s">
        <v>185</v>
      </c>
      <c r="D20" s="1">
        <v>15</v>
      </c>
      <c r="E20" s="13">
        <v>5670.32</v>
      </c>
      <c r="F20" s="10"/>
      <c r="G20" s="10"/>
      <c r="H20" s="13">
        <v>469.73</v>
      </c>
      <c r="I20" s="13">
        <f t="shared" si="0"/>
        <v>469.73</v>
      </c>
      <c r="J20" s="15">
        <f t="shared" si="1"/>
        <v>5200.59</v>
      </c>
      <c r="K20" s="62"/>
    </row>
    <row r="21" spans="1:11" ht="25.5" customHeight="1" x14ac:dyDescent="0.25">
      <c r="A21" s="1">
        <v>9</v>
      </c>
      <c r="B21" s="9" t="s">
        <v>184</v>
      </c>
      <c r="C21" s="10" t="s">
        <v>185</v>
      </c>
      <c r="D21" s="1">
        <v>15</v>
      </c>
      <c r="E21" s="13">
        <v>5670.32</v>
      </c>
      <c r="F21" s="10"/>
      <c r="G21" s="10"/>
      <c r="H21" s="13">
        <v>469.73</v>
      </c>
      <c r="I21" s="13">
        <f t="shared" si="0"/>
        <v>469.73</v>
      </c>
      <c r="J21" s="15">
        <f t="shared" si="1"/>
        <v>5200.59</v>
      </c>
      <c r="K21" s="62"/>
    </row>
    <row r="22" spans="1:11" ht="25.5" customHeight="1" x14ac:dyDescent="0.25">
      <c r="A22" s="1">
        <v>10</v>
      </c>
      <c r="B22" s="9" t="s">
        <v>244</v>
      </c>
      <c r="C22" s="10" t="s">
        <v>185</v>
      </c>
      <c r="D22" s="1">
        <v>15</v>
      </c>
      <c r="E22" s="13">
        <v>5670.32</v>
      </c>
      <c r="F22" s="10"/>
      <c r="G22" s="10"/>
      <c r="H22" s="13">
        <v>469.73</v>
      </c>
      <c r="I22" s="13">
        <f t="shared" si="0"/>
        <v>469.73</v>
      </c>
      <c r="J22" s="15">
        <f t="shared" si="1"/>
        <v>5200.59</v>
      </c>
      <c r="K22" s="62"/>
    </row>
    <row r="23" spans="1:11" ht="25.5" customHeight="1" x14ac:dyDescent="0.25">
      <c r="A23" s="1">
        <v>11</v>
      </c>
      <c r="B23" s="9" t="s">
        <v>245</v>
      </c>
      <c r="C23" s="10" t="s">
        <v>185</v>
      </c>
      <c r="D23" s="1">
        <v>15</v>
      </c>
      <c r="E23" s="13">
        <v>5670.32</v>
      </c>
      <c r="F23" s="10"/>
      <c r="G23" s="10"/>
      <c r="H23" s="13">
        <v>469.73</v>
      </c>
      <c r="I23" s="13">
        <f t="shared" si="0"/>
        <v>469.73</v>
      </c>
      <c r="J23" s="15">
        <f t="shared" si="1"/>
        <v>5200.59</v>
      </c>
      <c r="K23" s="62"/>
    </row>
    <row r="24" spans="1:11" ht="25.5" customHeight="1" x14ac:dyDescent="0.25">
      <c r="A24" s="1">
        <v>12</v>
      </c>
      <c r="B24" s="9" t="s">
        <v>271</v>
      </c>
      <c r="C24" s="10" t="s">
        <v>185</v>
      </c>
      <c r="D24" s="1">
        <v>15</v>
      </c>
      <c r="E24" s="13">
        <v>5670.32</v>
      </c>
      <c r="F24" s="10"/>
      <c r="G24" s="10"/>
      <c r="H24" s="13">
        <v>469.73</v>
      </c>
      <c r="I24" s="13">
        <f t="shared" si="0"/>
        <v>469.73</v>
      </c>
      <c r="J24" s="15">
        <f t="shared" si="1"/>
        <v>5200.59</v>
      </c>
      <c r="K24" s="62"/>
    </row>
    <row r="25" spans="1:11" ht="25.5" customHeight="1" x14ac:dyDescent="0.25">
      <c r="A25" s="1">
        <v>13</v>
      </c>
      <c r="B25" s="9" t="s">
        <v>273</v>
      </c>
      <c r="C25" s="10" t="s">
        <v>185</v>
      </c>
      <c r="D25" s="1">
        <v>15</v>
      </c>
      <c r="E25" s="13">
        <v>5670.32</v>
      </c>
      <c r="F25" s="10"/>
      <c r="G25" s="10"/>
      <c r="H25" s="13">
        <v>469.73</v>
      </c>
      <c r="I25" s="13">
        <f t="shared" si="0"/>
        <v>469.73</v>
      </c>
      <c r="J25" s="15">
        <f t="shared" si="1"/>
        <v>5200.59</v>
      </c>
      <c r="K25" s="62"/>
    </row>
    <row r="26" spans="1:11" ht="25.5" customHeight="1" x14ac:dyDescent="0.25">
      <c r="A26" s="1">
        <v>14</v>
      </c>
      <c r="B26" s="9" t="s">
        <v>289</v>
      </c>
      <c r="C26" s="10" t="s">
        <v>185</v>
      </c>
      <c r="D26" s="1">
        <v>15</v>
      </c>
      <c r="E26" s="13">
        <v>5670.32</v>
      </c>
      <c r="F26" s="10"/>
      <c r="G26" s="10"/>
      <c r="H26" s="13">
        <v>469.73</v>
      </c>
      <c r="I26" s="13">
        <f t="shared" si="0"/>
        <v>469.73</v>
      </c>
      <c r="J26" s="15">
        <f t="shared" si="1"/>
        <v>5200.59</v>
      </c>
      <c r="K26" s="62"/>
    </row>
    <row r="27" spans="1:11" ht="25.5" customHeight="1" x14ac:dyDescent="0.25">
      <c r="A27" s="1">
        <v>15</v>
      </c>
      <c r="B27" s="9" t="s">
        <v>290</v>
      </c>
      <c r="C27" s="10" t="s">
        <v>185</v>
      </c>
      <c r="D27" s="1">
        <v>15</v>
      </c>
      <c r="E27" s="13">
        <v>5670.32</v>
      </c>
      <c r="F27" s="10"/>
      <c r="G27" s="10"/>
      <c r="H27" s="13">
        <v>469.73</v>
      </c>
      <c r="I27" s="13">
        <f t="shared" si="0"/>
        <v>469.73</v>
      </c>
      <c r="J27" s="15">
        <f t="shared" si="1"/>
        <v>5200.59</v>
      </c>
      <c r="K27" s="62"/>
    </row>
    <row r="28" spans="1:11" ht="25.5" customHeight="1" x14ac:dyDescent="0.25">
      <c r="A28" s="1">
        <v>16</v>
      </c>
      <c r="B28" s="9" t="s">
        <v>291</v>
      </c>
      <c r="C28" s="10" t="s">
        <v>185</v>
      </c>
      <c r="D28" s="1">
        <v>15</v>
      </c>
      <c r="E28" s="13">
        <v>5670.32</v>
      </c>
      <c r="F28" s="10"/>
      <c r="G28" s="10"/>
      <c r="H28" s="13">
        <v>469.73</v>
      </c>
      <c r="I28" s="13">
        <f t="shared" si="0"/>
        <v>469.73</v>
      </c>
      <c r="J28" s="15">
        <f t="shared" si="1"/>
        <v>5200.59</v>
      </c>
      <c r="K28" s="62"/>
    </row>
    <row r="29" spans="1:11" ht="25.5" customHeight="1" x14ac:dyDescent="0.25">
      <c r="A29" s="1">
        <v>17</v>
      </c>
      <c r="B29" s="9" t="s">
        <v>43</v>
      </c>
      <c r="C29" s="10" t="s">
        <v>185</v>
      </c>
      <c r="D29" s="1">
        <v>15</v>
      </c>
      <c r="E29" s="13">
        <v>5670.32</v>
      </c>
      <c r="F29" s="10"/>
      <c r="G29" s="10"/>
      <c r="H29" s="13">
        <v>469.73</v>
      </c>
      <c r="I29" s="13">
        <f t="shared" si="0"/>
        <v>469.73</v>
      </c>
      <c r="J29" s="15">
        <f t="shared" si="1"/>
        <v>5200.59</v>
      </c>
      <c r="K29" s="62"/>
    </row>
    <row r="30" spans="1:11" ht="25.5" customHeight="1" x14ac:dyDescent="0.25">
      <c r="A30" s="1">
        <v>18</v>
      </c>
      <c r="B30" s="9" t="s">
        <v>299</v>
      </c>
      <c r="C30" s="10" t="s">
        <v>185</v>
      </c>
      <c r="D30" s="1">
        <v>15</v>
      </c>
      <c r="E30" s="13">
        <v>5670.32</v>
      </c>
      <c r="F30" s="10"/>
      <c r="G30" s="10"/>
      <c r="H30" s="13">
        <v>469.73</v>
      </c>
      <c r="I30" s="13">
        <f t="shared" si="0"/>
        <v>469.73</v>
      </c>
      <c r="J30" s="15">
        <f t="shared" si="1"/>
        <v>5200.59</v>
      </c>
      <c r="K30" s="62"/>
    </row>
    <row r="31" spans="1:11" ht="25.5" customHeight="1" x14ac:dyDescent="0.25">
      <c r="A31" s="1">
        <v>19</v>
      </c>
      <c r="B31" s="9" t="s">
        <v>300</v>
      </c>
      <c r="C31" s="10" t="s">
        <v>185</v>
      </c>
      <c r="D31" s="1">
        <v>15</v>
      </c>
      <c r="E31" s="13">
        <v>5670.32</v>
      </c>
      <c r="F31" s="10"/>
      <c r="G31" s="10"/>
      <c r="H31" s="13">
        <v>469.73</v>
      </c>
      <c r="I31" s="13">
        <f t="shared" si="0"/>
        <v>469.73</v>
      </c>
      <c r="J31" s="15">
        <f t="shared" si="1"/>
        <v>5200.59</v>
      </c>
      <c r="K31" s="62"/>
    </row>
    <row r="32" spans="1:11" ht="25.5" customHeight="1" x14ac:dyDescent="0.25">
      <c r="A32" s="1">
        <v>20</v>
      </c>
      <c r="B32" s="9" t="s">
        <v>183</v>
      </c>
      <c r="C32" s="10" t="s">
        <v>185</v>
      </c>
      <c r="D32" s="1">
        <v>15</v>
      </c>
      <c r="E32" s="20">
        <v>3074</v>
      </c>
      <c r="F32" s="20"/>
      <c r="G32" s="10"/>
      <c r="H32" s="13">
        <v>55.13</v>
      </c>
      <c r="I32" s="18">
        <f t="shared" si="0"/>
        <v>55.13</v>
      </c>
      <c r="J32" s="15">
        <f t="shared" si="1"/>
        <v>3018.87</v>
      </c>
      <c r="K32" s="62"/>
    </row>
    <row r="33" spans="1:13" x14ac:dyDescent="0.25">
      <c r="A33" s="147"/>
      <c r="B33" s="102"/>
      <c r="C33" s="102"/>
      <c r="D33" s="102"/>
      <c r="E33" s="102"/>
      <c r="F33" s="102"/>
      <c r="G33" s="102"/>
      <c r="H33" s="102"/>
      <c r="I33" s="102"/>
      <c r="J33" s="102"/>
      <c r="K33" s="148"/>
    </row>
    <row r="34" spans="1:13" x14ac:dyDescent="0.25">
      <c r="A34" s="142" t="s">
        <v>239</v>
      </c>
      <c r="B34" s="143"/>
      <c r="C34" s="143"/>
      <c r="D34" s="143"/>
      <c r="E34" s="143"/>
      <c r="F34" s="143"/>
      <c r="G34" s="143"/>
      <c r="H34" s="143"/>
      <c r="I34" s="143"/>
      <c r="J34" s="143"/>
      <c r="K34" s="144"/>
    </row>
    <row r="35" spans="1:13" s="62" customFormat="1" ht="25.5" customHeight="1" x14ac:dyDescent="0.25">
      <c r="A35" s="1">
        <v>1</v>
      </c>
      <c r="B35" s="2" t="s">
        <v>186</v>
      </c>
      <c r="C35" s="2" t="s">
        <v>253</v>
      </c>
      <c r="D35" s="1">
        <v>15</v>
      </c>
      <c r="E35" s="15">
        <v>7361.35</v>
      </c>
      <c r="F35" s="17"/>
      <c r="G35" s="17"/>
      <c r="H35" s="15">
        <v>759.004368</v>
      </c>
      <c r="I35" s="18">
        <f>F35+H35</f>
        <v>759.004368</v>
      </c>
      <c r="J35" s="15">
        <f>E35-I35</f>
        <v>6602.3456320000005</v>
      </c>
      <c r="K35" s="85"/>
      <c r="L35" s="64"/>
    </row>
    <row r="36" spans="1:13" ht="25.5" customHeight="1" x14ac:dyDescent="0.25">
      <c r="A36" s="1">
        <v>2</v>
      </c>
      <c r="B36" s="9" t="s">
        <v>191</v>
      </c>
      <c r="C36" s="10" t="s">
        <v>187</v>
      </c>
      <c r="D36" s="1">
        <v>15</v>
      </c>
      <c r="E36" s="13">
        <v>6030</v>
      </c>
      <c r="F36" s="10"/>
      <c r="G36" s="10"/>
      <c r="H36" s="13">
        <v>527.27</v>
      </c>
      <c r="I36" s="13">
        <f>G36+H36</f>
        <v>527.27</v>
      </c>
      <c r="J36" s="15">
        <f>E36+F36-I36</f>
        <v>5502.73</v>
      </c>
      <c r="K36" s="62"/>
    </row>
    <row r="37" spans="1:13" ht="25.5" customHeight="1" x14ac:dyDescent="0.25">
      <c r="A37" s="1">
        <v>3</v>
      </c>
      <c r="B37" s="9" t="s">
        <v>277</v>
      </c>
      <c r="C37" s="10" t="s">
        <v>187</v>
      </c>
      <c r="D37" s="1">
        <v>15</v>
      </c>
      <c r="E37" s="13">
        <v>6030</v>
      </c>
      <c r="F37" s="10"/>
      <c r="G37" s="10"/>
      <c r="H37" s="13">
        <v>527.27</v>
      </c>
      <c r="I37" s="13">
        <f>G37+H37</f>
        <v>527.27</v>
      </c>
      <c r="J37" s="15">
        <f>E37+F37-I37</f>
        <v>5502.73</v>
      </c>
      <c r="K37" s="62"/>
    </row>
    <row r="38" spans="1:13" x14ac:dyDescent="0.25">
      <c r="A38" s="145"/>
      <c r="B38" s="101"/>
      <c r="C38" s="101"/>
      <c r="D38" s="101"/>
      <c r="E38" s="101"/>
      <c r="F38" s="101"/>
      <c r="G38" s="101"/>
      <c r="H38" s="101"/>
      <c r="I38" s="101"/>
      <c r="J38" s="101"/>
      <c r="K38" s="146"/>
      <c r="L38" s="79"/>
    </row>
    <row r="39" spans="1:13" x14ac:dyDescent="0.25">
      <c r="A39" s="142" t="s">
        <v>241</v>
      </c>
      <c r="B39" s="143"/>
      <c r="C39" s="143"/>
      <c r="D39" s="143"/>
      <c r="E39" s="143"/>
      <c r="F39" s="143"/>
      <c r="G39" s="143"/>
      <c r="H39" s="143"/>
      <c r="I39" s="143"/>
      <c r="J39" s="143"/>
      <c r="K39" s="144"/>
    </row>
    <row r="40" spans="1:13" ht="25.5" customHeight="1" x14ac:dyDescent="0.25">
      <c r="A40" s="1">
        <v>1</v>
      </c>
      <c r="B40" s="9" t="s">
        <v>189</v>
      </c>
      <c r="C40" s="10" t="s">
        <v>195</v>
      </c>
      <c r="D40" s="1">
        <v>15</v>
      </c>
      <c r="E40" s="13">
        <v>5670.32</v>
      </c>
      <c r="F40" s="10"/>
      <c r="G40" s="10"/>
      <c r="H40" s="13">
        <v>469.73</v>
      </c>
      <c r="I40" s="13">
        <f t="shared" ref="I40:I48" si="2">G40+H40</f>
        <v>469.73</v>
      </c>
      <c r="J40" s="15">
        <f t="shared" ref="J40:J48" si="3">E40+F40-I40</f>
        <v>5200.59</v>
      </c>
      <c r="K40" s="62"/>
    </row>
    <row r="41" spans="1:13" ht="25.5" customHeight="1" x14ac:dyDescent="0.25">
      <c r="A41" s="1">
        <v>2</v>
      </c>
      <c r="B41" s="9" t="s">
        <v>190</v>
      </c>
      <c r="C41" s="10" t="s">
        <v>195</v>
      </c>
      <c r="D41" s="1">
        <v>15</v>
      </c>
      <c r="E41" s="13">
        <v>5670.32</v>
      </c>
      <c r="F41" s="10"/>
      <c r="G41" s="10"/>
      <c r="H41" s="13">
        <v>469.73</v>
      </c>
      <c r="I41" s="13">
        <f t="shared" si="2"/>
        <v>469.73</v>
      </c>
      <c r="J41" s="15">
        <f t="shared" si="3"/>
        <v>5200.59</v>
      </c>
      <c r="K41" s="62"/>
    </row>
    <row r="42" spans="1:13" ht="25.5" customHeight="1" x14ac:dyDescent="0.25">
      <c r="A42" s="1">
        <v>3</v>
      </c>
      <c r="B42" s="9" t="s">
        <v>193</v>
      </c>
      <c r="C42" s="10" t="s">
        <v>195</v>
      </c>
      <c r="D42" s="1">
        <v>15</v>
      </c>
      <c r="E42" s="13">
        <v>5670.32</v>
      </c>
      <c r="F42" s="10"/>
      <c r="G42" s="10"/>
      <c r="H42" s="13">
        <v>469.73</v>
      </c>
      <c r="I42" s="13">
        <f t="shared" si="2"/>
        <v>469.73</v>
      </c>
      <c r="J42" s="15">
        <f t="shared" si="3"/>
        <v>5200.59</v>
      </c>
      <c r="K42" s="62"/>
    </row>
    <row r="43" spans="1:13" ht="25.5" customHeight="1" x14ac:dyDescent="0.25">
      <c r="A43" s="1">
        <v>4</v>
      </c>
      <c r="B43" s="9" t="s">
        <v>188</v>
      </c>
      <c r="C43" s="10" t="s">
        <v>195</v>
      </c>
      <c r="D43" s="1">
        <v>15</v>
      </c>
      <c r="E43" s="13">
        <v>5670.32</v>
      </c>
      <c r="F43" s="10"/>
      <c r="G43" s="10"/>
      <c r="H43" s="13">
        <v>469.73</v>
      </c>
      <c r="I43" s="13">
        <f t="shared" si="2"/>
        <v>469.73</v>
      </c>
      <c r="J43" s="15">
        <f t="shared" si="3"/>
        <v>5200.59</v>
      </c>
      <c r="K43" s="62"/>
    </row>
    <row r="44" spans="1:13" ht="25.5" customHeight="1" x14ac:dyDescent="0.25">
      <c r="A44" s="1">
        <v>5</v>
      </c>
      <c r="B44" s="9" t="s">
        <v>194</v>
      </c>
      <c r="C44" s="10" t="s">
        <v>195</v>
      </c>
      <c r="D44" s="1">
        <v>15</v>
      </c>
      <c r="E44" s="13">
        <v>5670.32</v>
      </c>
      <c r="F44" s="10"/>
      <c r="G44" s="10"/>
      <c r="H44" s="13">
        <v>469.73</v>
      </c>
      <c r="I44" s="13">
        <f t="shared" si="2"/>
        <v>469.73</v>
      </c>
      <c r="J44" s="15">
        <f t="shared" si="3"/>
        <v>5200.59</v>
      </c>
      <c r="K44" s="62"/>
    </row>
    <row r="45" spans="1:13" ht="25.5" customHeight="1" x14ac:dyDescent="0.25">
      <c r="A45" s="1">
        <v>6</v>
      </c>
      <c r="B45" s="9" t="s">
        <v>261</v>
      </c>
      <c r="C45" s="10" t="s">
        <v>195</v>
      </c>
      <c r="D45" s="1">
        <v>15</v>
      </c>
      <c r="E45" s="13">
        <v>5670.32</v>
      </c>
      <c r="F45" s="10"/>
      <c r="G45" s="10"/>
      <c r="H45" s="13">
        <v>469.73</v>
      </c>
      <c r="I45" s="13">
        <f t="shared" si="2"/>
        <v>469.73</v>
      </c>
      <c r="J45" s="15">
        <f t="shared" si="3"/>
        <v>5200.59</v>
      </c>
      <c r="K45" s="62"/>
    </row>
    <row r="46" spans="1:13" ht="25.5" customHeight="1" x14ac:dyDescent="0.25">
      <c r="A46" s="1">
        <v>7</v>
      </c>
      <c r="B46" s="9" t="s">
        <v>275</v>
      </c>
      <c r="C46" s="10" t="s">
        <v>195</v>
      </c>
      <c r="D46" s="1">
        <v>15</v>
      </c>
      <c r="E46" s="13">
        <v>5670.32</v>
      </c>
      <c r="F46" s="10"/>
      <c r="G46" s="10"/>
      <c r="H46" s="13">
        <v>469.73</v>
      </c>
      <c r="I46" s="13">
        <f t="shared" si="2"/>
        <v>469.73</v>
      </c>
      <c r="J46" s="15">
        <f t="shared" si="3"/>
        <v>5200.59</v>
      </c>
      <c r="K46" s="62"/>
    </row>
    <row r="47" spans="1:13" ht="25.5" customHeight="1" x14ac:dyDescent="0.25">
      <c r="A47" s="1">
        <v>8</v>
      </c>
      <c r="B47" s="9" t="s">
        <v>259</v>
      </c>
      <c r="C47" s="10" t="s">
        <v>195</v>
      </c>
      <c r="D47" s="1">
        <v>15</v>
      </c>
      <c r="E47" s="13">
        <v>5670.32</v>
      </c>
      <c r="F47" s="10"/>
      <c r="G47" s="10"/>
      <c r="H47" s="13">
        <v>469.73</v>
      </c>
      <c r="I47" s="13">
        <f t="shared" si="2"/>
        <v>469.73</v>
      </c>
      <c r="J47" s="15">
        <f t="shared" si="3"/>
        <v>5200.59</v>
      </c>
      <c r="K47" s="62"/>
      <c r="M47" s="80"/>
    </row>
    <row r="48" spans="1:13" ht="25.5" customHeight="1" x14ac:dyDescent="0.25">
      <c r="A48" s="1">
        <v>9</v>
      </c>
      <c r="B48" s="9" t="s">
        <v>192</v>
      </c>
      <c r="C48" s="10" t="s">
        <v>195</v>
      </c>
      <c r="D48" s="1">
        <v>15</v>
      </c>
      <c r="E48" s="13">
        <v>5670.32</v>
      </c>
      <c r="F48" s="10"/>
      <c r="G48" s="10"/>
      <c r="H48" s="13">
        <v>469.73</v>
      </c>
      <c r="I48" s="13">
        <f t="shared" si="2"/>
        <v>469.73</v>
      </c>
      <c r="J48" s="15">
        <f t="shared" si="3"/>
        <v>5200.59</v>
      </c>
      <c r="K48" s="62"/>
    </row>
    <row r="49" spans="1:11" x14ac:dyDescent="0.25">
      <c r="A49" s="156" t="s">
        <v>198</v>
      </c>
      <c r="B49" s="157"/>
      <c r="C49" s="157"/>
      <c r="D49" s="157"/>
      <c r="E49" s="88">
        <f>SUM(E8:E10,E13:E32,E35:E37,E40:E48)</f>
        <v>205167.36310000013</v>
      </c>
      <c r="F49" s="89">
        <f>SUM(F8:F10,F13:F32,F35:F37,F40:F48)</f>
        <v>0</v>
      </c>
      <c r="G49" s="88">
        <f>SUM(G40:G48,G35:G37,G13:G32,G8:G10)</f>
        <v>0</v>
      </c>
      <c r="H49" s="88">
        <f>SUM(H40:H48,H35:H37,H13:H32,H8:H10)</f>
        <v>17692.701806159992</v>
      </c>
      <c r="I49" s="88">
        <f>SUM(I40:I48,I35:I37,I13:I32,I8:I10)</f>
        <v>17692.701806159992</v>
      </c>
      <c r="J49" s="88">
        <f>SUM(J8:J10,J13:J32,J35:J37,J40:J48)</f>
        <v>187474.66129383992</v>
      </c>
      <c r="K49" s="90"/>
    </row>
    <row r="55" spans="1:11" x14ac:dyDescent="0.25">
      <c r="B55" s="45" t="s">
        <v>230</v>
      </c>
      <c r="E55" s="155" t="s">
        <v>231</v>
      </c>
      <c r="F55" s="101"/>
      <c r="G55" s="101"/>
      <c r="J55" s="101" t="s">
        <v>233</v>
      </c>
      <c r="K55" s="101"/>
    </row>
    <row r="56" spans="1:11" x14ac:dyDescent="0.25">
      <c r="B56" s="58" t="s">
        <v>235</v>
      </c>
      <c r="E56" s="102" t="s">
        <v>232</v>
      </c>
      <c r="F56" s="102"/>
      <c r="G56" s="102"/>
      <c r="J56" s="102" t="s">
        <v>234</v>
      </c>
      <c r="K56" s="102"/>
    </row>
  </sheetData>
  <mergeCells count="16">
    <mergeCell ref="E55:G55"/>
    <mergeCell ref="E56:G56"/>
    <mergeCell ref="J55:K55"/>
    <mergeCell ref="J56:K56"/>
    <mergeCell ref="A49:D49"/>
    <mergeCell ref="A1:B5"/>
    <mergeCell ref="C1:K3"/>
    <mergeCell ref="C4:K4"/>
    <mergeCell ref="C5:K5"/>
    <mergeCell ref="A6:K6"/>
    <mergeCell ref="A12:K12"/>
    <mergeCell ref="A11:K11"/>
    <mergeCell ref="A34:K34"/>
    <mergeCell ref="A33:K33"/>
    <mergeCell ref="A39:K39"/>
    <mergeCell ref="A38:K38"/>
  </mergeCells>
  <pageMargins left="0.7" right="0.7" top="0.75" bottom="0.75" header="0.3" footer="0.3"/>
  <pageSetup paperSize="14" scale="8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30"/>
  <sheetViews>
    <sheetView zoomScale="86" zoomScaleNormal="86" workbookViewId="0">
      <selection activeCell="R10" sqref="R10"/>
    </sheetView>
  </sheetViews>
  <sheetFormatPr baseColWidth="10" defaultRowHeight="15" x14ac:dyDescent="0.25"/>
  <cols>
    <col min="1" max="1" width="6.5703125" customWidth="1"/>
    <col min="2" max="2" width="36.5703125" customWidth="1"/>
    <col min="3" max="3" width="23" customWidth="1"/>
    <col min="4" max="4" width="15" customWidth="1"/>
    <col min="7" max="7" width="13.140625" customWidth="1"/>
    <col min="8" max="8" width="13.28515625" customWidth="1"/>
    <col min="9" max="9" width="13.42578125" customWidth="1"/>
    <col min="10" max="10" width="27" customWidth="1"/>
  </cols>
  <sheetData>
    <row r="1" spans="1:10" ht="14.25" customHeight="1" x14ac:dyDescent="0.25">
      <c r="A1" s="91"/>
      <c r="B1" s="92"/>
      <c r="C1" s="162" t="s">
        <v>228</v>
      </c>
      <c r="D1" s="162"/>
      <c r="E1" s="162"/>
      <c r="F1" s="162"/>
      <c r="G1" s="162"/>
      <c r="H1" s="162"/>
      <c r="I1" s="162"/>
      <c r="J1" s="163"/>
    </row>
    <row r="2" spans="1:10" ht="14.25" customHeight="1" x14ac:dyDescent="0.25">
      <c r="A2" s="93"/>
      <c r="C2" s="164"/>
      <c r="D2" s="164"/>
      <c r="E2" s="164"/>
      <c r="F2" s="164"/>
      <c r="G2" s="164"/>
      <c r="H2" s="164"/>
      <c r="I2" s="164"/>
      <c r="J2" s="165"/>
    </row>
    <row r="3" spans="1:10" ht="14.25" customHeight="1" x14ac:dyDescent="0.25">
      <c r="A3" s="93"/>
      <c r="C3" s="164"/>
      <c r="D3" s="164"/>
      <c r="E3" s="164"/>
      <c r="F3" s="164"/>
      <c r="G3" s="164"/>
      <c r="H3" s="164"/>
      <c r="I3" s="164"/>
      <c r="J3" s="165"/>
    </row>
    <row r="4" spans="1:10" ht="21" customHeight="1" x14ac:dyDescent="0.35">
      <c r="A4" s="93"/>
      <c r="C4" s="169" t="s">
        <v>229</v>
      </c>
      <c r="D4" s="169"/>
      <c r="E4" s="169"/>
      <c r="F4" s="169"/>
      <c r="G4" s="169"/>
      <c r="H4" s="169"/>
      <c r="I4" s="169"/>
      <c r="J4" s="170"/>
    </row>
    <row r="5" spans="1:10" ht="14.25" customHeight="1" x14ac:dyDescent="0.25">
      <c r="A5" s="93"/>
      <c r="C5" s="153" t="s">
        <v>301</v>
      </c>
      <c r="D5" s="153"/>
      <c r="E5" s="153"/>
      <c r="F5" s="153"/>
      <c r="G5" s="153"/>
      <c r="H5" s="153"/>
      <c r="I5" s="153"/>
      <c r="J5" s="154"/>
    </row>
    <row r="6" spans="1:10" x14ac:dyDescent="0.25">
      <c r="A6" s="142" t="s">
        <v>205</v>
      </c>
      <c r="B6" s="143"/>
      <c r="C6" s="143"/>
      <c r="D6" s="143"/>
      <c r="E6" s="143"/>
      <c r="F6" s="143"/>
      <c r="G6" s="143"/>
      <c r="H6" s="143"/>
      <c r="I6" s="143"/>
      <c r="J6" s="144"/>
    </row>
    <row r="7" spans="1:10" ht="30" customHeight="1" x14ac:dyDescent="0.25">
      <c r="A7" s="94" t="s">
        <v>14</v>
      </c>
      <c r="B7" s="95" t="s">
        <v>74</v>
      </c>
      <c r="C7" s="95" t="s">
        <v>213</v>
      </c>
      <c r="D7" s="96" t="s">
        <v>214</v>
      </c>
      <c r="E7" s="96" t="s">
        <v>215</v>
      </c>
      <c r="F7" s="96" t="s">
        <v>274</v>
      </c>
      <c r="G7" s="95" t="s">
        <v>75</v>
      </c>
      <c r="H7" s="96" t="s">
        <v>216</v>
      </c>
      <c r="I7" s="96" t="s">
        <v>217</v>
      </c>
      <c r="J7" s="97" t="s">
        <v>22</v>
      </c>
    </row>
    <row r="8" spans="1:10" ht="25.5" customHeight="1" x14ac:dyDescent="0.25">
      <c r="A8" s="1">
        <v>1</v>
      </c>
      <c r="B8" s="2" t="s">
        <v>218</v>
      </c>
      <c r="C8" s="11" t="s">
        <v>206</v>
      </c>
      <c r="D8" s="13">
        <v>4031.83</v>
      </c>
      <c r="E8" s="59"/>
      <c r="F8" s="59"/>
      <c r="G8" s="59"/>
      <c r="H8" s="59"/>
      <c r="I8" s="13">
        <f>D8</f>
        <v>4031.83</v>
      </c>
      <c r="J8" s="10"/>
    </row>
    <row r="9" spans="1:10" ht="25.5" customHeight="1" x14ac:dyDescent="0.25">
      <c r="A9" s="1">
        <v>2</v>
      </c>
      <c r="B9" s="2" t="s">
        <v>219</v>
      </c>
      <c r="C9" s="10" t="s">
        <v>207</v>
      </c>
      <c r="D9" s="13">
        <v>2696.74</v>
      </c>
      <c r="E9" s="59"/>
      <c r="F9" s="59"/>
      <c r="G9" s="59"/>
      <c r="H9" s="59"/>
      <c r="I9" s="13">
        <f>D9</f>
        <v>2696.74</v>
      </c>
      <c r="J9" s="10"/>
    </row>
    <row r="10" spans="1:10" ht="25.5" customHeight="1" x14ac:dyDescent="0.25">
      <c r="A10" s="1">
        <v>3</v>
      </c>
      <c r="B10" s="2" t="s">
        <v>220</v>
      </c>
      <c r="C10" s="10" t="s">
        <v>208</v>
      </c>
      <c r="D10" s="13">
        <v>4375.49</v>
      </c>
      <c r="E10" s="59"/>
      <c r="F10" s="59"/>
      <c r="G10" s="59"/>
      <c r="H10" s="59"/>
      <c r="I10" s="13">
        <f t="shared" ref="I10:I15" si="0">D10</f>
        <v>4375.49</v>
      </c>
      <c r="J10" s="10"/>
    </row>
    <row r="11" spans="1:10" ht="25.5" customHeight="1" x14ac:dyDescent="0.25">
      <c r="A11" s="1">
        <v>4</v>
      </c>
      <c r="B11" s="2" t="s">
        <v>221</v>
      </c>
      <c r="C11" s="10" t="s">
        <v>207</v>
      </c>
      <c r="D11" s="13">
        <v>2959.86</v>
      </c>
      <c r="E11" s="59"/>
      <c r="F11" s="59"/>
      <c r="G11" s="59"/>
      <c r="H11" s="59"/>
      <c r="I11" s="13">
        <f t="shared" si="0"/>
        <v>2959.86</v>
      </c>
      <c r="J11" s="10"/>
    </row>
    <row r="12" spans="1:10" ht="25.5" customHeight="1" x14ac:dyDescent="0.25">
      <c r="A12" s="1">
        <v>5</v>
      </c>
      <c r="B12" s="2" t="s">
        <v>222</v>
      </c>
      <c r="C12" s="10" t="s">
        <v>207</v>
      </c>
      <c r="D12" s="13">
        <v>3995.06</v>
      </c>
      <c r="E12" s="59"/>
      <c r="F12" s="59"/>
      <c r="G12" s="59"/>
      <c r="H12" s="59"/>
      <c r="I12" s="13">
        <f t="shared" si="0"/>
        <v>3995.06</v>
      </c>
      <c r="J12" s="10"/>
    </row>
    <row r="13" spans="1:10" ht="25.5" customHeight="1" x14ac:dyDescent="0.25">
      <c r="A13" s="1">
        <v>6</v>
      </c>
      <c r="B13" s="2" t="s">
        <v>223</v>
      </c>
      <c r="C13" s="10" t="s">
        <v>209</v>
      </c>
      <c r="D13" s="13">
        <v>6032.27</v>
      </c>
      <c r="E13" s="59"/>
      <c r="F13" s="59"/>
      <c r="G13" s="59"/>
      <c r="H13" s="59"/>
      <c r="I13" s="13">
        <f t="shared" si="0"/>
        <v>6032.27</v>
      </c>
      <c r="J13" s="10"/>
    </row>
    <row r="14" spans="1:10" ht="25.5" customHeight="1" x14ac:dyDescent="0.25">
      <c r="A14" s="1">
        <v>7</v>
      </c>
      <c r="B14" s="2" t="s">
        <v>224</v>
      </c>
      <c r="C14" s="10" t="s">
        <v>207</v>
      </c>
      <c r="D14" s="13">
        <v>2882.35</v>
      </c>
      <c r="E14" s="59"/>
      <c r="F14" s="59"/>
      <c r="G14" s="59"/>
      <c r="H14" s="59"/>
      <c r="I14" s="13">
        <f t="shared" si="0"/>
        <v>2882.35</v>
      </c>
      <c r="J14" s="10"/>
    </row>
    <row r="15" spans="1:10" ht="25.5" customHeight="1" x14ac:dyDescent="0.25">
      <c r="A15" s="1">
        <v>8</v>
      </c>
      <c r="B15" s="2" t="s">
        <v>278</v>
      </c>
      <c r="C15" s="10" t="s">
        <v>279</v>
      </c>
      <c r="D15" s="13">
        <v>4560.59</v>
      </c>
      <c r="E15" s="59"/>
      <c r="F15" s="59"/>
      <c r="G15" s="59"/>
      <c r="H15" s="59"/>
      <c r="I15" s="13">
        <f t="shared" si="0"/>
        <v>4560.59</v>
      </c>
      <c r="J15" s="10"/>
    </row>
    <row r="16" spans="1:10" ht="10.5" customHeight="1" x14ac:dyDescent="0.25">
      <c r="A16" s="160"/>
      <c r="B16" s="126"/>
      <c r="C16" s="126"/>
      <c r="D16" s="126"/>
      <c r="E16" s="126"/>
      <c r="F16" s="126"/>
      <c r="G16" s="126"/>
      <c r="H16" s="126"/>
      <c r="I16" s="126"/>
      <c r="J16" s="161"/>
    </row>
    <row r="17" spans="1:10" x14ac:dyDescent="0.25">
      <c r="A17" s="166" t="s">
        <v>210</v>
      </c>
      <c r="B17" s="167"/>
      <c r="C17" s="167"/>
      <c r="D17" s="167"/>
      <c r="E17" s="167"/>
      <c r="F17" s="167"/>
      <c r="G17" s="167"/>
      <c r="H17" s="167"/>
      <c r="I17" s="167"/>
      <c r="J17" s="168"/>
    </row>
    <row r="18" spans="1:10" ht="25.5" customHeight="1" x14ac:dyDescent="0.25">
      <c r="A18" s="23">
        <v>9</v>
      </c>
      <c r="B18" s="48" t="s">
        <v>225</v>
      </c>
      <c r="C18" s="24" t="s">
        <v>211</v>
      </c>
      <c r="D18" s="25">
        <v>2290.59</v>
      </c>
      <c r="E18" s="60"/>
      <c r="F18" s="60"/>
      <c r="G18" s="60"/>
      <c r="H18" s="60"/>
      <c r="I18" s="25">
        <f>D18</f>
        <v>2290.59</v>
      </c>
      <c r="J18" s="24"/>
    </row>
    <row r="19" spans="1:10" ht="27.75" customHeight="1" x14ac:dyDescent="0.25">
      <c r="A19" s="1">
        <v>10</v>
      </c>
      <c r="B19" s="2" t="s">
        <v>226</v>
      </c>
      <c r="C19" s="11" t="s">
        <v>236</v>
      </c>
      <c r="D19" s="13">
        <v>3264.17</v>
      </c>
      <c r="E19" s="59"/>
      <c r="F19" s="13">
        <v>500</v>
      </c>
      <c r="G19" s="59"/>
      <c r="H19" s="59"/>
      <c r="I19" s="25">
        <f t="shared" ref="I19:I20" si="1">D19</f>
        <v>3264.17</v>
      </c>
      <c r="J19" s="10"/>
    </row>
    <row r="20" spans="1:10" ht="25.5" customHeight="1" thickBot="1" x14ac:dyDescent="0.3">
      <c r="A20" s="23">
        <v>11</v>
      </c>
      <c r="B20" s="52" t="s">
        <v>227</v>
      </c>
      <c r="C20" s="42" t="s">
        <v>212</v>
      </c>
      <c r="D20" s="43">
        <v>5197.68</v>
      </c>
      <c r="E20" s="61"/>
      <c r="F20" s="61"/>
      <c r="G20" s="61"/>
      <c r="H20" s="61"/>
      <c r="I20" s="25">
        <f t="shared" si="1"/>
        <v>5197.68</v>
      </c>
      <c r="J20" s="42"/>
    </row>
    <row r="21" spans="1:10" x14ac:dyDescent="0.25">
      <c r="A21" s="158" t="s">
        <v>198</v>
      </c>
      <c r="B21" s="159"/>
      <c r="C21" s="159"/>
      <c r="D21" s="98">
        <f>SUM(D8:D20)</f>
        <v>42286.63</v>
      </c>
      <c r="E21" s="99"/>
      <c r="F21" s="98">
        <v>500</v>
      </c>
      <c r="G21" s="99"/>
      <c r="H21" s="99"/>
      <c r="I21" s="98">
        <f>SUM(I8:I20)</f>
        <v>42286.63</v>
      </c>
      <c r="J21" s="100"/>
    </row>
    <row r="28" spans="1:10" x14ac:dyDescent="0.25">
      <c r="B28" s="45" t="s">
        <v>230</v>
      </c>
      <c r="D28" s="101" t="s">
        <v>231</v>
      </c>
      <c r="E28" s="101"/>
      <c r="F28" s="101"/>
      <c r="G28" s="101"/>
      <c r="I28" s="101" t="s">
        <v>233</v>
      </c>
      <c r="J28" s="101"/>
    </row>
    <row r="29" spans="1:10" x14ac:dyDescent="0.25">
      <c r="B29" s="58" t="s">
        <v>235</v>
      </c>
      <c r="D29" s="102" t="s">
        <v>232</v>
      </c>
      <c r="E29" s="102"/>
      <c r="F29" s="102"/>
      <c r="G29" s="102"/>
      <c r="I29" s="102" t="s">
        <v>234</v>
      </c>
      <c r="J29" s="102"/>
    </row>
    <row r="30" spans="1:10" x14ac:dyDescent="0.25">
      <c r="D30" s="102"/>
      <c r="E30" s="102"/>
      <c r="F30" s="102"/>
      <c r="G30" s="102"/>
    </row>
  </sheetData>
  <mergeCells count="12">
    <mergeCell ref="A21:C21"/>
    <mergeCell ref="A16:J16"/>
    <mergeCell ref="C1:J3"/>
    <mergeCell ref="A17:J17"/>
    <mergeCell ref="C4:J4"/>
    <mergeCell ref="C5:J5"/>
    <mergeCell ref="A6:J6"/>
    <mergeCell ref="D29:G29"/>
    <mergeCell ref="D30:G30"/>
    <mergeCell ref="D28:G28"/>
    <mergeCell ref="I28:J28"/>
    <mergeCell ref="I29:J29"/>
  </mergeCells>
  <pageMargins left="0.7" right="0.7" top="0.75" bottom="0.75" header="0.3" footer="0.3"/>
  <pageSetup paperSize="14" scale="8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3</vt:i4>
      </vt:variant>
    </vt:vector>
  </HeadingPairs>
  <TitlesOfParts>
    <vt:vector size="8" baseType="lpstr">
      <vt:lpstr>NOMINA REGIDORES </vt:lpstr>
      <vt:lpstr>NOMINA BASE </vt:lpstr>
      <vt:lpstr>NOMINA EVENTUAL </vt:lpstr>
      <vt:lpstr>NOMINA FORTAMUN</vt:lpstr>
      <vt:lpstr>NOMINA PENSIONADOS </vt:lpstr>
      <vt:lpstr>'NOMINA EVENTUAL '!Área_de_impresión</vt:lpstr>
      <vt:lpstr>'NOMINA PENSIONADOS '!Área_de_impresión</vt:lpstr>
      <vt:lpstr>'NOMINA REGIDORES 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CONTRALORIA HOSTO</dc:creator>
  <cp:lastModifiedBy>Tesoreria Hosto</cp:lastModifiedBy>
  <cp:lastPrinted>2023-10-30T16:30:53Z</cp:lastPrinted>
  <dcterms:created xsi:type="dcterms:W3CDTF">2022-01-11T15:32:18Z</dcterms:created>
  <dcterms:modified xsi:type="dcterms:W3CDTF">2023-10-30T16:32:26Z</dcterms:modified>
</cp:coreProperties>
</file>