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HPM Alix Camacho/Nominas Alix Camacho/Nominas del Ejercicio Fiscal 2023/9. Septiembre 2023/"/>
    </mc:Choice>
  </mc:AlternateContent>
  <xr:revisionPtr revIDLastSave="44" documentId="8_{EF62E750-D381-44CD-8CDB-EF9919CD3D2A}" xr6:coauthVersionLast="47" xr6:coauthVersionMax="47" xr10:uidLastSave="{32097D47-C79C-4DFA-8BC7-7C3D246D9608}"/>
  <bookViews>
    <workbookView xWindow="-120" yWindow="-120" windowWidth="29040" windowHeight="1572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'!$A$1:$M$108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0" i="6" l="1"/>
  <c r="H50" i="6"/>
  <c r="I50" i="6"/>
  <c r="J50" i="6"/>
  <c r="J30" i="6"/>
  <c r="J31" i="6"/>
  <c r="J32" i="6"/>
  <c r="I30" i="6"/>
  <c r="I31" i="6"/>
  <c r="I32" i="6"/>
  <c r="I42" i="2" l="1"/>
  <c r="J42" i="2"/>
  <c r="K42" i="2"/>
  <c r="K23" i="4" l="1"/>
  <c r="L23" i="4" s="1"/>
  <c r="K17" i="4"/>
  <c r="L17" i="4" s="1"/>
  <c r="E42" i="2"/>
  <c r="H101" i="4" l="1"/>
  <c r="I101" i="4"/>
  <c r="G42" i="2"/>
  <c r="I14" i="6" l="1"/>
  <c r="J14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9" i="6"/>
  <c r="J49" i="6" s="1"/>
  <c r="I48" i="6"/>
  <c r="J48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E101" i="4"/>
  <c r="K65" i="4"/>
  <c r="L65" i="4" s="1"/>
  <c r="K57" i="4"/>
  <c r="L57" i="4" s="1"/>
  <c r="J41" i="6" l="1"/>
  <c r="J14" i="2"/>
  <c r="K14" i="2" s="1"/>
  <c r="K79" i="4"/>
  <c r="L79" i="4" s="1"/>
  <c r="K71" i="4"/>
  <c r="L71" i="4" s="1"/>
  <c r="G101" i="4"/>
  <c r="K97" i="4"/>
  <c r="L97" i="4" s="1"/>
  <c r="K47" i="4" l="1"/>
  <c r="L47" i="4" s="1"/>
  <c r="K66" i="4" l="1"/>
  <c r="L66" i="4" s="1"/>
  <c r="H19" i="1" l="1"/>
  <c r="J19" i="1"/>
  <c r="K19" i="1"/>
  <c r="J101" i="4"/>
  <c r="K69" i="4"/>
  <c r="K68" i="4"/>
  <c r="L68" i="4" s="1"/>
  <c r="I18" i="5"/>
  <c r="I15" i="5"/>
  <c r="I20" i="5"/>
  <c r="K31" i="4" l="1"/>
  <c r="J22" i="2"/>
  <c r="K22" i="2" s="1"/>
  <c r="F101" i="4" l="1"/>
  <c r="K24" i="4"/>
  <c r="K14" i="4"/>
  <c r="L31" i="4"/>
  <c r="E19" i="1" l="1"/>
  <c r="I19" i="1"/>
  <c r="K18" i="1"/>
  <c r="F42" i="2"/>
  <c r="J28" i="2"/>
  <c r="K28" i="2" s="1"/>
  <c r="J21" i="2"/>
  <c r="F50" i="6" l="1"/>
  <c r="K44" i="4" l="1"/>
  <c r="L44" i="4" s="1"/>
  <c r="K43" i="4"/>
  <c r="L43" i="4" s="1"/>
  <c r="H42" i="2" l="1"/>
  <c r="K51" i="4" l="1"/>
  <c r="L51" i="4" s="1"/>
  <c r="K26" i="4"/>
  <c r="I9" i="5"/>
  <c r="I10" i="5"/>
  <c r="I11" i="5"/>
  <c r="I12" i="5"/>
  <c r="I13" i="5"/>
  <c r="I14" i="5"/>
  <c r="I8" i="5"/>
  <c r="L24" i="4" l="1"/>
  <c r="L14" i="4"/>
  <c r="I33" i="6" l="1"/>
  <c r="J33" i="6" s="1"/>
  <c r="I19" i="5" l="1"/>
  <c r="I21" i="5" s="1"/>
  <c r="J27" i="2" l="1"/>
  <c r="K27" i="2" s="1"/>
  <c r="I36" i="6" l="1"/>
  <c r="J36" i="6" l="1"/>
  <c r="K59" i="4"/>
  <c r="L59" i="4" s="1"/>
  <c r="G50" i="6" l="1"/>
  <c r="K25" i="4" l="1"/>
  <c r="L25" i="4" s="1"/>
  <c r="K42" i="4" l="1"/>
  <c r="L42" i="4" s="1"/>
  <c r="J15" i="2"/>
  <c r="K15" i="2" s="1"/>
  <c r="K46" i="4"/>
  <c r="L46" i="4" s="1"/>
  <c r="K41" i="4" l="1"/>
  <c r="L41" i="4" s="1"/>
  <c r="K98" i="4" l="1"/>
  <c r="L98" i="4" s="1"/>
  <c r="I37" i="6" l="1"/>
  <c r="J37" i="6" l="1"/>
  <c r="J18" i="2"/>
  <c r="K18" i="2" s="1"/>
  <c r="D21" i="5" l="1"/>
  <c r="K74" i="4" l="1"/>
  <c r="L74" i="4" s="1"/>
  <c r="K82" i="4" l="1"/>
  <c r="L82" i="4" s="1"/>
  <c r="K83" i="4"/>
  <c r="L83" i="4" s="1"/>
  <c r="K36" i="4" l="1"/>
  <c r="L36" i="4" s="1"/>
  <c r="K40" i="4"/>
  <c r="L40" i="4" s="1"/>
  <c r="K13" i="4"/>
  <c r="L13" i="4" s="1"/>
  <c r="K76" i="4"/>
  <c r="L76" i="4" s="1"/>
  <c r="K37" i="4" l="1"/>
  <c r="L37" i="4" s="1"/>
  <c r="J10" i="2" l="1"/>
  <c r="K10" i="2" s="1"/>
  <c r="K18" i="4" l="1"/>
  <c r="L18" i="4" s="1"/>
  <c r="I38" i="6" l="1"/>
  <c r="I10" i="6"/>
  <c r="J10" i="6" s="1"/>
  <c r="I9" i="6"/>
  <c r="J9" i="6" s="1"/>
  <c r="J38" i="6" l="1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K16" i="2" l="1"/>
  <c r="L15" i="4"/>
  <c r="K33" i="2"/>
  <c r="L8" i="4"/>
  <c r="K8" i="2"/>
  <c r="K67" i="4"/>
  <c r="L67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L69" i="4"/>
  <c r="K72" i="4"/>
  <c r="L72" i="4" s="1"/>
  <c r="K73" i="4"/>
  <c r="L73" i="4" s="1"/>
  <c r="K75" i="4"/>
  <c r="L75" i="4" s="1"/>
  <c r="K77" i="4"/>
  <c r="L77" i="4" s="1"/>
  <c r="K78" i="4"/>
  <c r="L78" i="4" s="1"/>
  <c r="K80" i="4"/>
  <c r="L80" i="4" s="1"/>
  <c r="K81" i="4"/>
  <c r="L81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9" i="4"/>
  <c r="L99" i="4" s="1"/>
  <c r="K100" i="4"/>
  <c r="L100" i="4" s="1"/>
  <c r="K50" i="4"/>
  <c r="L50" i="4" s="1"/>
  <c r="K21" i="4"/>
  <c r="L21" i="4" s="1"/>
  <c r="K22" i="4"/>
  <c r="L22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16" i="4"/>
  <c r="K10" i="4"/>
  <c r="K101" i="4" l="1"/>
  <c r="L55" i="4"/>
  <c r="L27" i="4"/>
  <c r="L38" i="4"/>
  <c r="L16" i="4"/>
  <c r="L10" i="4"/>
  <c r="J16" i="1"/>
  <c r="K16" i="1" s="1"/>
  <c r="J12" i="1"/>
  <c r="K12" i="1" s="1"/>
  <c r="L101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<sst xmlns="http://schemas.openxmlformats.org/spreadsheetml/2006/main" count="463" uniqueCount="307">
  <si>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</si>
  <si>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</si>
  <si>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</si>
  <si>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</si>
  <si>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</si>
  <si>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</si>
  <si>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</si>
  <si>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</si>
  <si>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</si>
  <si>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</si>
  <si>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</si>
  <si>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</si>
  <si>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</si>
  <si>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</si>
  <si>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</si>
  <si>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</si>
  <si>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</si>
  <si>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</si>
  <si>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</si>
  <si>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</si>
  <si>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</si>
  <si>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</si>
  <si>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</si>
  <si>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</si>
  <si>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</si>
  <si>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</si>
  <si>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</si>
  <si>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</si>
  <si>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</si>
  <si>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</si>
  <si>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</si>
  <si>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</si>
  <si>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</si>
  <si>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</si>
  <si>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</si>
  <si>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</si>
  <si>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</si>
  <si>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</si>
  <si>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</si>
  <si>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</si>
  <si>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</si>
  <si>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</si>
  <si>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</si>
  <si>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</si>
  <si>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</si>
  <si>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</si>
  <si>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</si>
  <si>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</si>
  <si>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</si>
  <si>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</si>
  <si>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</si>
  <si>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</si>
  <si>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</si>
  <si>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</si>
  <si>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</si>
  <si>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</si>
  <si>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</si>
  <si>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</si>
  <si>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</si>
  <si>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</si>
  <si>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</si>
  <si>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</si>
  <si>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</si>
  <si>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</si>
  <si>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</si>
  <si>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</si>
  <si>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</si>
  <si>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</si>
  <si>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</si>
  <si>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</si>
  <si>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</si>
  <si>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</si>
  <si>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</si>
  <si>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</si>
  <si>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</si>
  <si>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</si>
  <si>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</si>
  <si>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</si>
  <si>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</si>
  <si>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</si>
  <si>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</si>
  <si>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</si>
  <si>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</si>
  <si>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</si>
  <si>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</si>
  <si>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</si>
  <si>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</si>
  <si>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</si>
  <si>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</si>
  <si>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</si>
  <si>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</si>
  <si>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</si>
  <si>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</si>
  <si>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</si>
  <si>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</si>
  <si>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</si>
  <si>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</si>
  <si>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</si>
  <si>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</si>
  <si>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</si>
  <si>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</si>
  <si>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</si>
  <si>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</si>
  <si>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</si>
  <si>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</si>
  <si>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</si>
  <si>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</si>
  <si>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</si>
  <si>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</si>
  <si>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</si>
  <si>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</si>
  <si>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</si>
  <si>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</si>
  <si>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</si>
  <si>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</si>
  <si>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</si>
  <si>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</si>
  <si>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</si>
  <si>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</si>
  <si>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</si>
  <si>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</si>
  <si>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</si>
  <si>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</si>
  <si>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</si>
  <si>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</si>
  <si>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</si>
  <si>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</si>
  <si>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</si>
  <si>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</si>
  <si>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</si>
  <si>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</si>
  <si>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</si>
  <si>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</si>
  <si>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</si>
  <si>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</si>
  <si>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</si>
  <si>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</si>
  <si>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</si>
  <si>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</si>
  <si>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</si>
  <si>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</si>
  <si>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</si>
  <si>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</si>
  <si>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</si>
  <si>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</si>
  <si>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</si>
  <si>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</si>
  <si>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</si>
  <si>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</si>
  <si>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</si>
  <si>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</si>
  <si>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</si>
  <si>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</si>
  <si>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</si>
  <si>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</si>
  <si>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</si>
  <si>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</si>
  <si>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</si>
  <si>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</si>
  <si>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</si>
  <si>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</si>
  <si>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</si>
  <si>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</si>
  <si>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</si>
  <si>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</si>
  <si>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</si>
  <si>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</si>
  <si>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</si>
  <si>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</si>
  <si>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</si>
  <si>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</si>
  <si>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</si>
  <si>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</si>
  <si>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</si>
  <si>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</si>
  <si>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</si>
  <si>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</si>
  <si>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</si>
  <si>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</si>
  <si>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</si>
  <si>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</si>
  <si>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</si>
  <si>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</si>
  <si>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</si>
  <si>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</si>
  <si>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</si>
  <si>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</si>
  <si>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</si>
  <si>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</si>
  <si>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</si>
  <si>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</si>
  <si>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</si>
  <si>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</si>
  <si>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</si>
  <si>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</si>
  <si>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</si>
  <si>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</si>
  <si>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</si>
  <si>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</si>
  <si>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</si>
  <si>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</si>
  <si>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</si>
  <si>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</si>
  <si>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</si>
  <si>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</si>
  <si>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</si>
  <si>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</si>
  <si>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</si>
  <si>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</si>
  <si>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</si>
  <si>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</si>
  <si>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</si>
  <si>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</si>
  <si>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</si>
  <si>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</si>
  <si>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</si>
  <si>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</si>
  <si>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</si>
  <si>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</si>
  <si>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</si>
  <si>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</si>
  <si>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</si>
  <si>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</si>
  <si>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</si>
  <si>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</si>
  <si>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</si>
  <si>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</si>
  <si>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</si>
  <si>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</si>
  <si>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</si>
  <si>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</si>
  <si>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</si>
  <si>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</si>
  <si>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</si>
  <si>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</si>
  <si>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</si>
  <si>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</si>
  <si>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</si>
  <si>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</si>
  <si>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</si>
  <si>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</si>
  <si>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</si>
  <si>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</si>
  <si>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</si>
  <si>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</si>
  <si>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</si>
  <si>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</si>
  <si>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</si>
  <si>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</si>
  <si>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</si>
  <si>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</si>
  <si>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</si>
  <si>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</si>
  <si>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</si>
  <si>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</si>
  <si>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</si>
  <si>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</si>
  <si>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</si>
  <si>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</si>
  <si>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</si>
  <si>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</si>
  <si>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</si>
  <si>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</si>
  <si>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</si>
  <si>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</si>
  <si>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</si>
  <si>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</si>
  <si>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</si>
  <si>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</si>
  <si>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</si>
  <si>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</si>
  <si>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</si>
  <si>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</si>
  <si>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</si>
  <si>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</si>
  <si>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</si>
  <si>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</si>
  <si>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</si>
  <si>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</si>
  <si>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</si>
  <si>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</si>
  <si>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</si>
  <si>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</si>
  <si>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</si>
  <si>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</si>
  <si>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</si>
  <si>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</si>
  <si>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</si>
  <si>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</si>
  <si>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</si>
  <si>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</si>
  <si>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</si>
  <si>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</si>
  <si>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</si>
  <si>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</si>
  <si>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</si>
  <si>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 xml:space="preserve">Luna Rodriguez Jose Félix </t>
  </si>
  <si>
    <t xml:space="preserve">Encargada de Archivo </t>
  </si>
  <si>
    <t>Zambrano Arreaga Eva Marcela</t>
  </si>
  <si>
    <t>CORRESPONDIENTE DEL 01 DE SEPTIEMBRE 2023 AL 15 DE SEPTIEMBRE 2023</t>
  </si>
  <si>
    <t xml:space="preserve">NOMINA CORRESPONDIENTE DEL 01 DE SEPTIEMBRE 2023 AL 15 DE SEPTIEMBRE DE 2023 </t>
  </si>
  <si>
    <t>CORRESPONDIENTE DEL 01 DE SEPTIEMBRE 2023 AL 15 DE  SEPTIEMBRE 2023</t>
  </si>
  <si>
    <t>Garcia Garcia Fernando</t>
  </si>
  <si>
    <t xml:space="preserve">Aux. Alumbrado Público </t>
  </si>
  <si>
    <t xml:space="preserve">Cano Rodriguez Diego Rigoberto </t>
  </si>
  <si>
    <t xml:space="preserve">Piz Gonzalez Christian </t>
  </si>
  <si>
    <t>Rivera Murillo Carlos Omar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</si>
</sst>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5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0" fontId="7" fillId="0" borderId="26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11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left"/>
    </xf>
    <xf numFmtId="44" fontId="0" fillId="0" borderId="26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left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N14" sqref="N14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7"/>
      <c r="B1" s="124"/>
      <c r="C1" s="126" t="s">
        <v>0</v>
      </c>
      <c r="D1" s="126"/>
      <c r="E1" s="126"/>
      <c r="F1" s="126"/>
      <c r="G1" s="126"/>
      <c r="H1" s="126"/>
      <c r="I1" s="126"/>
      <c r="J1" s="126"/>
      <c r="K1" s="126"/>
      <c r="L1" s="127"/>
    </row>
    <row r="2" spans="1:12" x14ac:dyDescent="0.25">
      <c r="A2" s="59"/>
      <c r="B2" s="125"/>
      <c r="C2" s="128"/>
      <c r="D2" s="128"/>
      <c r="E2" s="128"/>
      <c r="F2" s="128"/>
      <c r="G2" s="128"/>
      <c r="H2" s="128"/>
      <c r="I2" s="128"/>
      <c r="J2" s="128"/>
      <c r="K2" s="128"/>
      <c r="L2" s="129"/>
    </row>
    <row r="3" spans="1:12" ht="10.5" customHeight="1" x14ac:dyDescent="0.25">
      <c r="A3" s="59"/>
      <c r="B3" s="125"/>
      <c r="C3" s="128"/>
      <c r="D3" s="128"/>
      <c r="E3" s="128"/>
      <c r="F3" s="128"/>
      <c r="G3" s="128"/>
      <c r="H3" s="128"/>
      <c r="I3" s="128"/>
      <c r="J3" s="128"/>
      <c r="K3" s="128"/>
      <c r="L3" s="129"/>
    </row>
    <row r="4" spans="1:12" ht="7.5" customHeight="1" x14ac:dyDescent="0.25">
      <c r="A4" s="59"/>
      <c r="B4" s="125"/>
      <c r="C4" s="130" t="s">
        <v>1</v>
      </c>
      <c r="D4" s="130"/>
      <c r="E4" s="130"/>
      <c r="F4" s="130"/>
      <c r="G4" s="130"/>
      <c r="H4" s="130"/>
      <c r="I4" s="130"/>
      <c r="J4" s="130"/>
      <c r="K4" s="130"/>
      <c r="L4" s="131"/>
    </row>
    <row r="5" spans="1:12" x14ac:dyDescent="0.25">
      <c r="A5" s="59"/>
      <c r="B5" s="125"/>
      <c r="C5" s="130"/>
      <c r="D5" s="130"/>
      <c r="E5" s="130"/>
      <c r="F5" s="130"/>
      <c r="G5" s="130"/>
      <c r="H5" s="130"/>
      <c r="I5" s="130"/>
      <c r="J5" s="130"/>
      <c r="K5" s="130"/>
      <c r="L5" s="131"/>
    </row>
    <row r="6" spans="1:12" ht="17.25" customHeight="1" x14ac:dyDescent="0.25">
      <c r="A6" s="59"/>
      <c r="B6" s="125"/>
      <c r="C6" s="132" t="s">
        <v>299</v>
      </c>
      <c r="D6" s="132"/>
      <c r="E6" s="132"/>
      <c r="F6" s="132"/>
      <c r="G6" s="132"/>
      <c r="H6" s="132"/>
      <c r="I6" s="132"/>
      <c r="J6" s="132"/>
      <c r="K6" s="132"/>
      <c r="L6" s="133"/>
    </row>
    <row r="7" spans="1:12" ht="15.75" x14ac:dyDescent="0.25">
      <c r="A7" s="134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6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256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5" t="s">
        <v>3</v>
      </c>
      <c r="C9" s="23" t="s">
        <v>4</v>
      </c>
      <c r="D9" s="23">
        <v>15</v>
      </c>
      <c r="E9" s="111">
        <v>12350</v>
      </c>
      <c r="F9" s="112">
        <v>0</v>
      </c>
      <c r="G9" s="113"/>
      <c r="H9" s="111">
        <v>1814.8980240000001</v>
      </c>
      <c r="I9" s="111"/>
      <c r="J9" s="114">
        <f t="shared" ref="J9:J18" si="0">G9+H9</f>
        <v>1814.8980240000001</v>
      </c>
      <c r="K9" s="115">
        <f t="shared" ref="K9:K17" si="1">E9-J9</f>
        <v>10535.101976</v>
      </c>
      <c r="L9" s="116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8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8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8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8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8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8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8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8"/>
    </row>
    <row r="18" spans="1:12" ht="27" customHeight="1" thickBot="1" x14ac:dyDescent="0.3">
      <c r="A18" s="48">
        <v>10</v>
      </c>
      <c r="B18" s="69" t="s">
        <v>13</v>
      </c>
      <c r="C18" s="55" t="s">
        <v>4</v>
      </c>
      <c r="D18" s="55">
        <v>15</v>
      </c>
      <c r="E18" s="70">
        <v>12350</v>
      </c>
      <c r="F18" s="71">
        <v>0</v>
      </c>
      <c r="G18" s="64"/>
      <c r="H18" s="70">
        <v>1814.8980240000001</v>
      </c>
      <c r="I18" s="70">
        <v>7829.97</v>
      </c>
      <c r="J18" s="72">
        <f t="shared" si="0"/>
        <v>1814.8980240000001</v>
      </c>
      <c r="K18" s="73">
        <f>E18-I18-J18</f>
        <v>2705.1319759999997</v>
      </c>
      <c r="L18" s="74"/>
    </row>
    <row r="19" spans="1:12" ht="15.75" thickBot="1" x14ac:dyDescent="0.3">
      <c r="A19" s="138" t="s">
        <v>201</v>
      </c>
      <c r="B19" s="138"/>
      <c r="C19" s="66"/>
      <c r="D19" s="66"/>
      <c r="E19" s="67">
        <f>SUM(E9:E18)</f>
        <v>123500</v>
      </c>
      <c r="F19" s="66"/>
      <c r="G19" s="66"/>
      <c r="H19" s="67">
        <f>SUM(H9:H18)</f>
        <v>18148.980240000001</v>
      </c>
      <c r="I19" s="67">
        <f>SUM(I9:I18)</f>
        <v>7829.97</v>
      </c>
      <c r="J19" s="67">
        <f>SUM(J9:J18)</f>
        <v>18148.980240000001</v>
      </c>
      <c r="K19" s="67">
        <f>SUM(K9:K18)</f>
        <v>97521.049760000009</v>
      </c>
      <c r="L19" s="8"/>
    </row>
    <row r="28" spans="1:12" x14ac:dyDescent="0.25">
      <c r="B28" s="56" t="s">
        <v>232</v>
      </c>
      <c r="E28" s="137" t="s">
        <v>233</v>
      </c>
      <c r="F28" s="137"/>
      <c r="G28" s="137"/>
      <c r="K28" s="137" t="s">
        <v>235</v>
      </c>
      <c r="L28" s="137"/>
    </row>
    <row r="29" spans="1:12" x14ac:dyDescent="0.25">
      <c r="B29" s="75" t="s">
        <v>237</v>
      </c>
      <c r="E29" s="125" t="s">
        <v>234</v>
      </c>
      <c r="F29" s="125"/>
      <c r="G29" s="125"/>
      <c r="K29" s="125" t="s">
        <v>236</v>
      </c>
      <c r="L29" s="125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P29" sqref="P29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1"/>
      <c r="B1" s="124"/>
      <c r="C1" s="126" t="s">
        <v>0</v>
      </c>
      <c r="D1" s="126"/>
      <c r="E1" s="126"/>
      <c r="F1" s="126"/>
      <c r="G1" s="126"/>
      <c r="H1" s="126"/>
      <c r="I1" s="126"/>
      <c r="J1" s="126"/>
      <c r="K1" s="126"/>
      <c r="L1" s="127"/>
    </row>
    <row r="2" spans="1:12" ht="15" customHeight="1" x14ac:dyDescent="0.25">
      <c r="A2" s="152"/>
      <c r="B2" s="125"/>
      <c r="C2" s="128"/>
      <c r="D2" s="128"/>
      <c r="E2" s="128"/>
      <c r="F2" s="128"/>
      <c r="G2" s="128"/>
      <c r="H2" s="128"/>
      <c r="I2" s="128"/>
      <c r="J2" s="128"/>
      <c r="K2" s="128"/>
      <c r="L2" s="129"/>
    </row>
    <row r="3" spans="1:12" ht="15" customHeight="1" x14ac:dyDescent="0.25">
      <c r="A3" s="152"/>
      <c r="B3" s="125"/>
      <c r="C3" s="128"/>
      <c r="D3" s="128"/>
      <c r="E3" s="128"/>
      <c r="F3" s="128"/>
      <c r="G3" s="128"/>
      <c r="H3" s="128"/>
      <c r="I3" s="128"/>
      <c r="J3" s="128"/>
      <c r="K3" s="128"/>
      <c r="L3" s="129"/>
    </row>
    <row r="4" spans="1:12" ht="24.75" customHeight="1" x14ac:dyDescent="0.25">
      <c r="A4" s="152"/>
      <c r="B4" s="125"/>
      <c r="C4" s="130" t="s">
        <v>81</v>
      </c>
      <c r="D4" s="130"/>
      <c r="E4" s="130"/>
      <c r="F4" s="130"/>
      <c r="G4" s="130"/>
      <c r="H4" s="130"/>
      <c r="I4" s="130"/>
      <c r="J4" s="130"/>
      <c r="K4" s="130"/>
      <c r="L4" s="131"/>
    </row>
    <row r="5" spans="1:12" ht="15.75" x14ac:dyDescent="0.25">
      <c r="A5" s="152"/>
      <c r="B5" s="125"/>
      <c r="C5" s="156" t="s">
        <v>299</v>
      </c>
      <c r="D5" s="156"/>
      <c r="E5" s="156"/>
      <c r="F5" s="156"/>
      <c r="G5" s="156"/>
      <c r="H5" s="156"/>
      <c r="I5" s="156"/>
      <c r="J5" s="156"/>
      <c r="K5" s="156"/>
      <c r="L5" s="157"/>
    </row>
    <row r="6" spans="1:12" ht="15.75" x14ac:dyDescent="0.25">
      <c r="A6" s="153" t="s">
        <v>47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5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251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50</v>
      </c>
      <c r="C8" s="10" t="s">
        <v>51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48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49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52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53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54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55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266</v>
      </c>
      <c r="C15" s="10" t="s">
        <v>265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56</v>
      </c>
      <c r="D16" s="1">
        <v>15</v>
      </c>
      <c r="E16" s="13">
        <v>6333</v>
      </c>
      <c r="F16" s="10"/>
      <c r="G16" s="13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57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258</v>
      </c>
      <c r="C18" s="10" t="s">
        <v>257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58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59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59</v>
      </c>
      <c r="D21" s="1">
        <v>15</v>
      </c>
      <c r="E21" s="13">
        <v>5440</v>
      </c>
      <c r="F21" s="10"/>
      <c r="G21" s="13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3"/>
    </row>
    <row r="22" spans="1:17" ht="25.5" customHeight="1" x14ac:dyDescent="0.25">
      <c r="A22" s="31">
        <v>15</v>
      </c>
      <c r="B22" s="9" t="s">
        <v>282</v>
      </c>
      <c r="C22" s="10" t="s">
        <v>283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45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7"/>
    </row>
    <row r="24" spans="1:17" ht="15.75" x14ac:dyDescent="0.25">
      <c r="A24" s="139" t="s">
        <v>23</v>
      </c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1"/>
    </row>
    <row r="25" spans="1:17" ht="25.5" customHeight="1" x14ac:dyDescent="0.25">
      <c r="A25" s="34">
        <v>1</v>
      </c>
      <c r="B25" s="26" t="s">
        <v>29</v>
      </c>
      <c r="C25" s="38" t="s">
        <v>60</v>
      </c>
      <c r="D25" s="39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0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61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0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71</v>
      </c>
      <c r="C27" s="10" t="s">
        <v>267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0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62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0">
        <f>E28+F28-J28</f>
        <v>5004.6083680000002</v>
      </c>
      <c r="L28" s="33"/>
    </row>
    <row r="29" spans="1:17" ht="19.5" customHeight="1" x14ac:dyDescent="0.25">
      <c r="A29" s="145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7"/>
      <c r="Q29" t="s">
        <v>268</v>
      </c>
    </row>
    <row r="30" spans="1:17" ht="15.75" x14ac:dyDescent="0.25">
      <c r="A30" s="139" t="s">
        <v>63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1"/>
    </row>
    <row r="31" spans="1:17" ht="25.5" customHeight="1" x14ac:dyDescent="0.25">
      <c r="A31" s="31">
        <v>1</v>
      </c>
      <c r="B31" s="9" t="s">
        <v>34</v>
      </c>
      <c r="C31" s="10" t="s">
        <v>64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65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66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50"/>
    </row>
    <row r="35" spans="1:12" ht="16.5" thickBot="1" x14ac:dyDescent="0.3">
      <c r="A35" s="142" t="s">
        <v>67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4"/>
    </row>
    <row r="36" spans="1:12" ht="25.5" customHeight="1" x14ac:dyDescent="0.25">
      <c r="A36" s="42">
        <v>1</v>
      </c>
      <c r="B36" s="43" t="s">
        <v>40</v>
      </c>
      <c r="C36" s="44" t="s">
        <v>68</v>
      </c>
      <c r="D36" s="45">
        <v>15</v>
      </c>
      <c r="E36" s="46">
        <v>6333</v>
      </c>
      <c r="F36" s="44"/>
      <c r="G36" s="44"/>
      <c r="H36" s="44"/>
      <c r="I36" s="46">
        <v>575.75839999999994</v>
      </c>
      <c r="J36" s="110">
        <f>G36+I36</f>
        <v>575.75839999999994</v>
      </c>
      <c r="K36" s="46">
        <f>E36+F36-J36</f>
        <v>5757.2416000000003</v>
      </c>
      <c r="L36" s="47"/>
    </row>
    <row r="37" spans="1:12" ht="25.5" customHeight="1" x14ac:dyDescent="0.25">
      <c r="A37" s="31">
        <v>2</v>
      </c>
      <c r="B37" s="9" t="s">
        <v>41</v>
      </c>
      <c r="C37" s="10" t="s">
        <v>69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0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70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0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45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7"/>
    </row>
    <row r="40" spans="1:12" ht="15.75" x14ac:dyDescent="0.25">
      <c r="A40" s="139" t="s">
        <v>82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1"/>
    </row>
    <row r="41" spans="1:12" ht="25.5" customHeight="1" thickBot="1" x14ac:dyDescent="0.3">
      <c r="A41" s="93">
        <v>1</v>
      </c>
      <c r="B41" s="87" t="s">
        <v>43</v>
      </c>
      <c r="C41" s="88" t="s">
        <v>72</v>
      </c>
      <c r="D41" s="92">
        <v>15</v>
      </c>
      <c r="E41" s="86">
        <v>7742.83</v>
      </c>
      <c r="F41" s="88"/>
      <c r="G41" s="88"/>
      <c r="H41" s="88"/>
      <c r="I41" s="86">
        <v>830.806512</v>
      </c>
      <c r="J41" s="86">
        <f>G41+I41</f>
        <v>830.806512</v>
      </c>
      <c r="K41" s="94">
        <f>E41+F41-J41</f>
        <v>6912.0234879999998</v>
      </c>
      <c r="L41" s="95"/>
    </row>
    <row r="42" spans="1:12" ht="15.75" thickBot="1" x14ac:dyDescent="0.3">
      <c r="A42" s="158" t="s">
        <v>200</v>
      </c>
      <c r="B42" s="159"/>
      <c r="C42" s="159"/>
      <c r="D42" s="159"/>
      <c r="E42" s="37">
        <f>SUM(E8:E22,E25:E28,E31:E33,E36:E38,E41)</f>
        <v>188957.65</v>
      </c>
      <c r="F42" s="37">
        <f>SUM(F41,F36:F38,F31:F33,F25:F28,F8:F22)</f>
        <v>0</v>
      </c>
      <c r="G42" s="37">
        <f>SUM(G41,G36:G38,G31:G33,G25:G28,G8:G22)</f>
        <v>1000</v>
      </c>
      <c r="H42" s="37">
        <f>SUM(H41,H36:H38,H31:H33,H25:H28,H8:H21)</f>
        <v>0</v>
      </c>
      <c r="I42" s="37">
        <f>SUM(I8:I22,I25:I28,I31:I33,I36:I38,I41)</f>
        <v>21007.131175999999</v>
      </c>
      <c r="J42" s="37">
        <f>SUM(J8:J22,J25:J28,J31:J33,J36:J38,J41)</f>
        <v>22007.131175999995</v>
      </c>
      <c r="K42" s="37">
        <f>SUM(K8:K22,K25:K28,K31:K33,K36:K38,K41)</f>
        <v>166950.518824</v>
      </c>
      <c r="L42" s="41"/>
    </row>
    <row r="53" spans="2:12" x14ac:dyDescent="0.25">
      <c r="B53" s="56" t="s">
        <v>232</v>
      </c>
      <c r="E53" s="137" t="s">
        <v>233</v>
      </c>
      <c r="F53" s="137"/>
      <c r="G53" s="137"/>
      <c r="H53" s="75"/>
      <c r="K53" s="137" t="s">
        <v>235</v>
      </c>
      <c r="L53" s="137"/>
    </row>
    <row r="54" spans="2:12" x14ac:dyDescent="0.25">
      <c r="B54" s="75" t="s">
        <v>237</v>
      </c>
      <c r="E54" s="125" t="s">
        <v>234</v>
      </c>
      <c r="F54" s="125"/>
      <c r="G54" s="125"/>
      <c r="H54" s="75"/>
      <c r="K54" s="125" t="s">
        <v>236</v>
      </c>
      <c r="L54" s="125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8"/>
  <sheetViews>
    <sheetView topLeftCell="A82" zoomScale="77" zoomScaleNormal="77" workbookViewId="0">
      <selection activeCell="O69" sqref="O69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51"/>
      <c r="B1" s="124"/>
      <c r="C1" s="126" t="s">
        <v>0</v>
      </c>
      <c r="D1" s="126"/>
      <c r="E1" s="126"/>
      <c r="F1" s="126"/>
      <c r="G1" s="126"/>
      <c r="H1" s="126"/>
      <c r="I1" s="126"/>
      <c r="J1" s="126"/>
      <c r="K1" s="126"/>
      <c r="L1" s="126"/>
      <c r="M1" s="127"/>
    </row>
    <row r="2" spans="1:13" x14ac:dyDescent="0.25">
      <c r="A2" s="152"/>
      <c r="B2" s="194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29"/>
    </row>
    <row r="3" spans="1:13" x14ac:dyDescent="0.25">
      <c r="A3" s="152"/>
      <c r="B3" s="194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29"/>
    </row>
    <row r="4" spans="1:13" ht="21" x14ac:dyDescent="0.25">
      <c r="A4" s="152"/>
      <c r="B4" s="194"/>
      <c r="C4" s="196" t="s">
        <v>84</v>
      </c>
      <c r="D4" s="196"/>
      <c r="E4" s="196"/>
      <c r="F4" s="196"/>
      <c r="G4" s="196"/>
      <c r="H4" s="196"/>
      <c r="I4" s="196"/>
      <c r="J4" s="196"/>
      <c r="K4" s="196"/>
      <c r="L4" s="196"/>
      <c r="M4" s="131"/>
    </row>
    <row r="5" spans="1:13" ht="15.75" x14ac:dyDescent="0.25">
      <c r="A5" s="152"/>
      <c r="B5" s="194"/>
      <c r="C5" s="197" t="s">
        <v>299</v>
      </c>
      <c r="D5" s="197"/>
      <c r="E5" s="197"/>
      <c r="F5" s="197"/>
      <c r="G5" s="197"/>
      <c r="H5" s="197"/>
      <c r="I5" s="197"/>
      <c r="J5" s="197"/>
      <c r="K5" s="197"/>
      <c r="L5" s="197"/>
      <c r="M5" s="157"/>
    </row>
    <row r="6" spans="1:13" ht="15.75" x14ac:dyDescent="0.25">
      <c r="A6" s="153" t="s">
        <v>23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55"/>
    </row>
    <row r="7" spans="1:13" ht="45" x14ac:dyDescent="0.25">
      <c r="A7" s="27" t="s">
        <v>14</v>
      </c>
      <c r="B7" s="199" t="s">
        <v>76</v>
      </c>
      <c r="C7" s="199" t="s">
        <v>16</v>
      </c>
      <c r="D7" s="200" t="s">
        <v>83</v>
      </c>
      <c r="E7" s="199" t="s">
        <v>17</v>
      </c>
      <c r="F7" s="200" t="s">
        <v>18</v>
      </c>
      <c r="G7" s="199" t="s">
        <v>19</v>
      </c>
      <c r="H7" s="200" t="s">
        <v>252</v>
      </c>
      <c r="I7" s="199" t="s">
        <v>77</v>
      </c>
      <c r="J7" s="200" t="s">
        <v>284</v>
      </c>
      <c r="K7" s="200" t="s">
        <v>78</v>
      </c>
      <c r="L7" s="199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98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65"/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7"/>
    </row>
    <row r="12" spans="1:13" ht="15.75" x14ac:dyDescent="0.25">
      <c r="A12" s="163" t="s">
        <v>90</v>
      </c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164"/>
    </row>
    <row r="13" spans="1:13" ht="25.5" customHeight="1" x14ac:dyDescent="0.25">
      <c r="A13" s="31">
        <v>1</v>
      </c>
      <c r="B13" s="10" t="s">
        <v>248</v>
      </c>
      <c r="C13" s="10" t="s">
        <v>94</v>
      </c>
      <c r="D13" s="1">
        <v>15</v>
      </c>
      <c r="E13" s="13">
        <v>9378.26</v>
      </c>
      <c r="F13" s="10"/>
      <c r="G13" s="10"/>
      <c r="H13" s="10"/>
      <c r="I13" s="13">
        <v>1180.24</v>
      </c>
      <c r="J13" s="13"/>
      <c r="K13" s="18">
        <f t="shared" ref="K13:K18" si="0">G13+I13</f>
        <v>1180.24</v>
      </c>
      <c r="L13" s="15">
        <f t="shared" ref="L13:L18" si="1">E13+F13+H13-K13</f>
        <v>8198.02</v>
      </c>
      <c r="M13" s="33"/>
    </row>
    <row r="14" spans="1:13" ht="25.5" customHeight="1" x14ac:dyDescent="0.25">
      <c r="A14" s="31">
        <v>2</v>
      </c>
      <c r="B14" s="10" t="s">
        <v>93</v>
      </c>
      <c r="C14" s="10" t="s">
        <v>95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95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95</v>
      </c>
      <c r="D16" s="1">
        <v>15</v>
      </c>
      <c r="E16" s="13">
        <v>6752.8</v>
      </c>
      <c r="F16" s="10"/>
      <c r="G16" s="10"/>
      <c r="H16" s="13"/>
      <c r="I16" s="13">
        <v>646.54</v>
      </c>
      <c r="J16" s="13"/>
      <c r="K16" s="18">
        <f t="shared" si="0"/>
        <v>646.54</v>
      </c>
      <c r="L16" s="15">
        <f t="shared" si="1"/>
        <v>6106.26</v>
      </c>
      <c r="M16" s="33"/>
    </row>
    <row r="17" spans="1:14" ht="25.5" customHeight="1" x14ac:dyDescent="0.25">
      <c r="A17" s="31">
        <v>5</v>
      </c>
      <c r="B17" s="9" t="s">
        <v>296</v>
      </c>
      <c r="C17" s="10" t="s">
        <v>95</v>
      </c>
      <c r="D17" s="1">
        <v>15</v>
      </c>
      <c r="E17" s="13">
        <v>7798.13</v>
      </c>
      <c r="F17" s="10"/>
      <c r="G17" s="10"/>
      <c r="H17" s="13"/>
      <c r="I17" s="13">
        <v>842.61859200000004</v>
      </c>
      <c r="J17" s="13"/>
      <c r="K17" s="18">
        <f t="shared" ref="K17" si="2">G17+I17</f>
        <v>842.61859200000004</v>
      </c>
      <c r="L17" s="15">
        <f t="shared" ref="L17" si="3">E17+F17+H17-K17</f>
        <v>6955.5114080000003</v>
      </c>
      <c r="M17" s="33"/>
    </row>
    <row r="18" spans="1:14" ht="25.5" customHeight="1" x14ac:dyDescent="0.25">
      <c r="A18" s="31">
        <v>6</v>
      </c>
      <c r="B18" s="9" t="s">
        <v>245</v>
      </c>
      <c r="C18" s="10" t="s">
        <v>70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3"/>
    </row>
    <row r="19" spans="1:14" ht="21" customHeight="1" x14ac:dyDescent="0.25">
      <c r="A19" s="168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70"/>
    </row>
    <row r="20" spans="1:14" ht="15.75" x14ac:dyDescent="0.25">
      <c r="A20" s="171" t="s">
        <v>97</v>
      </c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3"/>
    </row>
    <row r="21" spans="1:14" ht="25.5" customHeight="1" x14ac:dyDescent="0.25">
      <c r="A21" s="102">
        <v>1</v>
      </c>
      <c r="B21" s="9" t="s">
        <v>274</v>
      </c>
      <c r="C21" s="10" t="s">
        <v>198</v>
      </c>
      <c r="D21" s="1">
        <v>15</v>
      </c>
      <c r="E21" s="13">
        <v>3858.08</v>
      </c>
      <c r="F21" s="10"/>
      <c r="G21" s="10"/>
      <c r="H21" s="10"/>
      <c r="I21" s="13">
        <v>263.27873599999998</v>
      </c>
      <c r="J21" s="13"/>
      <c r="K21" s="18">
        <f>G21+I21</f>
        <v>263.27873599999998</v>
      </c>
      <c r="L21" s="15">
        <f t="shared" ref="L21:L46" si="4">E21+F21-G21+H21-K21</f>
        <v>3594.8012639999997</v>
      </c>
      <c r="M21" s="36"/>
    </row>
    <row r="22" spans="1:14" ht="25.5" customHeight="1" x14ac:dyDescent="0.25">
      <c r="A22" s="102">
        <v>2</v>
      </c>
      <c r="B22" s="9" t="s">
        <v>199</v>
      </c>
      <c r="C22" s="10" t="s">
        <v>198</v>
      </c>
      <c r="D22" s="1">
        <v>15</v>
      </c>
      <c r="E22" s="20">
        <v>4100</v>
      </c>
      <c r="F22" s="10"/>
      <c r="G22" s="10"/>
      <c r="H22" s="10"/>
      <c r="I22" s="20">
        <v>289.59963199999999</v>
      </c>
      <c r="J22" s="20"/>
      <c r="K22" s="18">
        <f>G22+I22</f>
        <v>289.59963199999999</v>
      </c>
      <c r="L22" s="15">
        <f t="shared" si="4"/>
        <v>3810.4003680000001</v>
      </c>
      <c r="M22" s="36"/>
    </row>
    <row r="23" spans="1:14" ht="25.5" customHeight="1" x14ac:dyDescent="0.25">
      <c r="A23" s="102">
        <v>3</v>
      </c>
      <c r="B23" s="9" t="s">
        <v>298</v>
      </c>
      <c r="C23" s="10" t="s">
        <v>297</v>
      </c>
      <c r="D23" s="1">
        <v>15</v>
      </c>
      <c r="E23" s="20">
        <v>4089.83</v>
      </c>
      <c r="F23" s="10"/>
      <c r="G23" s="10"/>
      <c r="H23" s="10"/>
      <c r="I23" s="20">
        <v>288.49313599999994</v>
      </c>
      <c r="J23" s="20"/>
      <c r="K23" s="18">
        <f>G23+I23</f>
        <v>288.49313599999994</v>
      </c>
      <c r="L23" s="15">
        <f t="shared" si="4"/>
        <v>3801.3368639999999</v>
      </c>
      <c r="M23" s="36"/>
    </row>
    <row r="24" spans="1:14" ht="25.5" customHeight="1" x14ac:dyDescent="0.25">
      <c r="A24" s="102">
        <v>4</v>
      </c>
      <c r="B24" s="9" t="s">
        <v>270</v>
      </c>
      <c r="C24" s="10" t="s">
        <v>271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4"/>
        <v>3653.1124800000002</v>
      </c>
      <c r="M24" s="36"/>
    </row>
    <row r="25" spans="1:14" ht="25.5" customHeight="1" x14ac:dyDescent="0.25">
      <c r="A25" s="102">
        <v>5</v>
      </c>
      <c r="B25" s="9" t="s">
        <v>285</v>
      </c>
      <c r="C25" s="10" t="s">
        <v>271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13"/>
      <c r="K25" s="90">
        <f>G25+I25</f>
        <v>183.45</v>
      </c>
      <c r="L25" s="15">
        <f t="shared" si="4"/>
        <v>4159.97</v>
      </c>
      <c r="M25" s="36"/>
    </row>
    <row r="26" spans="1:14" ht="25.5" customHeight="1" x14ac:dyDescent="0.25">
      <c r="A26" s="102">
        <v>6</v>
      </c>
      <c r="B26" s="9" t="s">
        <v>290</v>
      </c>
      <c r="C26" s="10" t="s">
        <v>103</v>
      </c>
      <c r="D26" s="1">
        <v>15</v>
      </c>
      <c r="E26" s="13">
        <v>4095.72</v>
      </c>
      <c r="F26" s="10"/>
      <c r="G26" s="13">
        <v>500</v>
      </c>
      <c r="H26" s="10"/>
      <c r="I26" s="13">
        <v>289.13396799999998</v>
      </c>
      <c r="J26" s="13"/>
      <c r="K26" s="18">
        <f>+I26</f>
        <v>289.13396799999998</v>
      </c>
      <c r="L26" s="15">
        <f t="shared" si="4"/>
        <v>3306.5860319999997</v>
      </c>
      <c r="M26" s="36"/>
      <c r="N26" s="99"/>
    </row>
    <row r="27" spans="1:14" ht="25.5" customHeight="1" x14ac:dyDescent="0.25">
      <c r="A27" s="102">
        <v>7</v>
      </c>
      <c r="B27" s="9" t="s">
        <v>278</v>
      </c>
      <c r="C27" s="10" t="s">
        <v>104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5">G27+I27</f>
        <v>458.28319999999991</v>
      </c>
      <c r="L27" s="15">
        <f t="shared" si="4"/>
        <v>5140.4967999999999</v>
      </c>
      <c r="M27" s="36"/>
    </row>
    <row r="28" spans="1:14" ht="25.5" customHeight="1" x14ac:dyDescent="0.25">
      <c r="A28" s="102">
        <v>8</v>
      </c>
      <c r="B28" s="9" t="s">
        <v>259</v>
      </c>
      <c r="C28" s="10" t="s">
        <v>107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5"/>
        <v>61.614000000000004</v>
      </c>
      <c r="L28" s="15">
        <f>E28+F28-G28+H28-K28</f>
        <v>3237.2660000000001</v>
      </c>
      <c r="M28" s="36"/>
    </row>
    <row r="29" spans="1:14" ht="25.5" customHeight="1" x14ac:dyDescent="0.25">
      <c r="A29" s="102">
        <v>9</v>
      </c>
      <c r="B29" s="9" t="s">
        <v>99</v>
      </c>
      <c r="C29" s="10" t="s">
        <v>108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5"/>
        <v>55.13</v>
      </c>
      <c r="L29" s="15">
        <f t="shared" si="4"/>
        <v>3018.87</v>
      </c>
      <c r="M29" s="36"/>
    </row>
    <row r="30" spans="1:14" ht="25.5" customHeight="1" x14ac:dyDescent="0.25">
      <c r="A30" s="102">
        <v>10</v>
      </c>
      <c r="B30" s="9" t="s">
        <v>205</v>
      </c>
      <c r="C30" s="10" t="s">
        <v>108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5"/>
        <v>80.499503999999973</v>
      </c>
      <c r="L30" s="15">
        <f t="shared" si="4"/>
        <v>3218.3804960000002</v>
      </c>
      <c r="M30" s="36"/>
    </row>
    <row r="31" spans="1:14" ht="25.5" customHeight="1" x14ac:dyDescent="0.25">
      <c r="A31" s="102">
        <v>11</v>
      </c>
      <c r="B31" s="9" t="s">
        <v>100</v>
      </c>
      <c r="C31" s="10" t="s">
        <v>105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5"/>
        <v>130.50369599999999</v>
      </c>
      <c r="L31" s="15">
        <f>E31+F31-G31+H31-K31</f>
        <v>3466.776304</v>
      </c>
      <c r="M31" s="36"/>
    </row>
    <row r="32" spans="1:14" ht="25.5" customHeight="1" x14ac:dyDescent="0.25">
      <c r="A32" s="102">
        <v>12</v>
      </c>
      <c r="B32" s="9" t="s">
        <v>101</v>
      </c>
      <c r="C32" s="10" t="s">
        <v>240</v>
      </c>
      <c r="D32" s="1">
        <v>15</v>
      </c>
      <c r="E32" s="13">
        <v>6333</v>
      </c>
      <c r="F32" s="10"/>
      <c r="G32" s="10"/>
      <c r="H32" s="10"/>
      <c r="I32" s="13">
        <v>575.76</v>
      </c>
      <c r="J32" s="13"/>
      <c r="K32" s="18">
        <f t="shared" si="5"/>
        <v>575.76</v>
      </c>
      <c r="L32" s="15">
        <f t="shared" si="4"/>
        <v>5757.24</v>
      </c>
      <c r="M32" s="36"/>
    </row>
    <row r="33" spans="1:14" ht="25.5" customHeight="1" x14ac:dyDescent="0.25">
      <c r="A33" s="102">
        <v>13</v>
      </c>
      <c r="B33" s="9" t="s">
        <v>102</v>
      </c>
      <c r="C33" s="10" t="s">
        <v>106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5"/>
        <v>315.35259199999996</v>
      </c>
      <c r="L33" s="15">
        <f t="shared" si="4"/>
        <v>4021.3374079999994</v>
      </c>
      <c r="M33" s="36"/>
    </row>
    <row r="34" spans="1:14" ht="25.5" customHeight="1" x14ac:dyDescent="0.25">
      <c r="A34" s="102">
        <v>14</v>
      </c>
      <c r="B34" s="9" t="s">
        <v>154</v>
      </c>
      <c r="C34" s="10" t="s">
        <v>153</v>
      </c>
      <c r="D34" s="1">
        <v>15</v>
      </c>
      <c r="E34" s="20">
        <v>3074</v>
      </c>
      <c r="F34" s="20"/>
      <c r="G34" s="10"/>
      <c r="H34" s="10"/>
      <c r="I34" s="20">
        <v>55.13</v>
      </c>
      <c r="J34" s="20"/>
      <c r="K34" s="18">
        <f t="shared" si="5"/>
        <v>55.13</v>
      </c>
      <c r="L34" s="15">
        <f t="shared" si="4"/>
        <v>3018.87</v>
      </c>
      <c r="M34" s="36"/>
    </row>
    <row r="35" spans="1:14" ht="25.5" customHeight="1" x14ac:dyDescent="0.25">
      <c r="A35" s="102">
        <v>15</v>
      </c>
      <c r="B35" s="9" t="s">
        <v>109</v>
      </c>
      <c r="C35" s="10" t="s">
        <v>110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5"/>
        <v>278.71963199999999</v>
      </c>
      <c r="L35" s="15">
        <f t="shared" si="4"/>
        <v>3721.2803680000002</v>
      </c>
      <c r="M35" s="36"/>
    </row>
    <row r="36" spans="1:14" ht="25.5" customHeight="1" thickBot="1" x14ac:dyDescent="0.3">
      <c r="A36" s="109">
        <v>16</v>
      </c>
      <c r="B36" s="49" t="s">
        <v>249</v>
      </c>
      <c r="C36" s="50" t="s">
        <v>117</v>
      </c>
      <c r="D36" s="55">
        <v>15</v>
      </c>
      <c r="E36" s="51">
        <v>5067.8</v>
      </c>
      <c r="F36" s="50"/>
      <c r="G36" s="50"/>
      <c r="H36" s="51"/>
      <c r="I36" s="51">
        <v>394.89627199999995</v>
      </c>
      <c r="J36" s="51"/>
      <c r="K36" s="52">
        <f t="shared" si="5"/>
        <v>394.89627199999995</v>
      </c>
      <c r="L36" s="53">
        <f t="shared" si="4"/>
        <v>4672.9037280000002</v>
      </c>
      <c r="M36" s="104"/>
    </row>
    <row r="37" spans="1:14" ht="25.5" customHeight="1" x14ac:dyDescent="0.25">
      <c r="A37" s="107">
        <v>17</v>
      </c>
      <c r="B37" s="43" t="s">
        <v>111</v>
      </c>
      <c r="C37" s="44" t="s">
        <v>117</v>
      </c>
      <c r="D37" s="45">
        <v>15</v>
      </c>
      <c r="E37" s="46">
        <v>4572.32</v>
      </c>
      <c r="F37" s="44"/>
      <c r="G37" s="44"/>
      <c r="H37" s="46"/>
      <c r="I37" s="46">
        <v>340.98804799999994</v>
      </c>
      <c r="J37" s="46"/>
      <c r="K37" s="79">
        <f t="shared" si="5"/>
        <v>340.98804799999994</v>
      </c>
      <c r="L37" s="80">
        <f t="shared" si="4"/>
        <v>4231.3319519999995</v>
      </c>
      <c r="M37" s="85"/>
    </row>
    <row r="38" spans="1:14" ht="25.5" customHeight="1" x14ac:dyDescent="0.25">
      <c r="A38" s="102">
        <v>18</v>
      </c>
      <c r="B38" s="9" t="s">
        <v>112</v>
      </c>
      <c r="C38" s="10" t="s">
        <v>117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5"/>
        <v>411.45563199999992</v>
      </c>
      <c r="L38" s="15">
        <f t="shared" si="4"/>
        <v>4808.5443679999998</v>
      </c>
      <c r="M38" s="36"/>
    </row>
    <row r="39" spans="1:14" ht="25.5" customHeight="1" x14ac:dyDescent="0.25">
      <c r="A39" s="102">
        <v>19</v>
      </c>
      <c r="B39" s="9" t="s">
        <v>113</v>
      </c>
      <c r="C39" s="10" t="s">
        <v>117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5"/>
        <v>321.30830399999991</v>
      </c>
      <c r="L39" s="15">
        <f t="shared" si="4"/>
        <v>4070.1316959999995</v>
      </c>
      <c r="M39" s="36"/>
    </row>
    <row r="40" spans="1:14" ht="25.5" customHeight="1" x14ac:dyDescent="0.25">
      <c r="A40" s="102">
        <v>20</v>
      </c>
      <c r="B40" s="9" t="s">
        <v>272</v>
      </c>
      <c r="C40" s="10" t="s">
        <v>117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5"/>
        <v>321.30830399999991</v>
      </c>
      <c r="L40" s="15">
        <f t="shared" si="4"/>
        <v>4070.1316959999995</v>
      </c>
      <c r="M40" s="36"/>
    </row>
    <row r="41" spans="1:14" ht="25.5" customHeight="1" x14ac:dyDescent="0.25">
      <c r="A41" s="102">
        <v>21</v>
      </c>
      <c r="B41" s="9" t="s">
        <v>264</v>
      </c>
      <c r="C41" s="10" t="s">
        <v>117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5"/>
        <v>321.30830399999991</v>
      </c>
      <c r="L41" s="15">
        <f t="shared" si="4"/>
        <v>4070.1316959999995</v>
      </c>
      <c r="M41" s="36"/>
    </row>
    <row r="42" spans="1:14" ht="25.5" customHeight="1" x14ac:dyDescent="0.25">
      <c r="A42" s="102">
        <v>22</v>
      </c>
      <c r="B42" s="9" t="s">
        <v>269</v>
      </c>
      <c r="C42" s="10" t="s">
        <v>117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5"/>
        <v>321.30830399999991</v>
      </c>
      <c r="L42" s="15">
        <f t="shared" si="4"/>
        <v>4070.1316959999995</v>
      </c>
      <c r="M42" s="36"/>
    </row>
    <row r="43" spans="1:14" ht="25.5" customHeight="1" x14ac:dyDescent="0.25">
      <c r="A43" s="102">
        <v>23</v>
      </c>
      <c r="B43" s="9" t="s">
        <v>114</v>
      </c>
      <c r="C43" s="10" t="s">
        <v>117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5"/>
        <v>207.84513599999997</v>
      </c>
      <c r="L43" s="15">
        <f t="shared" si="4"/>
        <v>3140.734864</v>
      </c>
      <c r="M43" s="36"/>
    </row>
    <row r="44" spans="1:14" ht="25.5" customHeight="1" x14ac:dyDescent="0.25">
      <c r="A44" s="102">
        <v>24</v>
      </c>
      <c r="B44" s="9" t="s">
        <v>115</v>
      </c>
      <c r="C44" s="10" t="s">
        <v>117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4"/>
        <v>4006.4643679999999</v>
      </c>
      <c r="M44" s="36"/>
      <c r="N44" s="99"/>
    </row>
    <row r="45" spans="1:14" ht="25.5" customHeight="1" x14ac:dyDescent="0.25">
      <c r="A45" s="102">
        <v>25</v>
      </c>
      <c r="B45" s="9" t="s">
        <v>204</v>
      </c>
      <c r="C45" s="10" t="s">
        <v>117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4"/>
        <v>4006.4643679999999</v>
      </c>
      <c r="M45" s="36"/>
    </row>
    <row r="46" spans="1:14" ht="25.5" customHeight="1" x14ac:dyDescent="0.25">
      <c r="A46" s="102">
        <v>26</v>
      </c>
      <c r="B46" s="9" t="s">
        <v>116</v>
      </c>
      <c r="C46" s="10" t="s">
        <v>117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4"/>
        <v>3874.8341280000004</v>
      </c>
      <c r="M46" s="36"/>
    </row>
    <row r="47" spans="1:14" ht="25.5" customHeight="1" x14ac:dyDescent="0.25">
      <c r="A47" s="102">
        <v>27</v>
      </c>
      <c r="B47" s="9" t="s">
        <v>176</v>
      </c>
      <c r="C47" s="10" t="s">
        <v>117</v>
      </c>
      <c r="D47" s="1">
        <v>15</v>
      </c>
      <c r="E47" s="13">
        <v>4320</v>
      </c>
      <c r="F47" s="10"/>
      <c r="G47" s="10"/>
      <c r="H47" s="10"/>
      <c r="I47" s="13">
        <v>313.53563199999996</v>
      </c>
      <c r="J47" s="13"/>
      <c r="K47" s="18">
        <f>G47+I47</f>
        <v>313.53563199999996</v>
      </c>
      <c r="L47" s="15">
        <f>E47+F47-G47+H47-K47</f>
        <v>4006.4643679999999</v>
      </c>
      <c r="M47" s="36"/>
    </row>
    <row r="48" spans="1:14" ht="21" customHeight="1" x14ac:dyDescent="0.25">
      <c r="A48" s="165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7"/>
    </row>
    <row r="49" spans="1:14" ht="15.75" x14ac:dyDescent="0.25">
      <c r="A49" s="160" t="s">
        <v>67</v>
      </c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2"/>
    </row>
    <row r="50" spans="1:14" ht="25.5" customHeight="1" x14ac:dyDescent="0.25">
      <c r="A50" s="102">
        <v>1</v>
      </c>
      <c r="B50" s="100" t="s">
        <v>260</v>
      </c>
      <c r="C50" s="100" t="s">
        <v>157</v>
      </c>
      <c r="D50" s="19">
        <v>15</v>
      </c>
      <c r="E50" s="101">
        <v>6726</v>
      </c>
      <c r="F50" s="100"/>
      <c r="G50" s="100"/>
      <c r="H50" s="100"/>
      <c r="I50" s="101">
        <v>645.14964799999996</v>
      </c>
      <c r="J50" s="101"/>
      <c r="K50" s="18">
        <f>G50+I50</f>
        <v>645.14964799999996</v>
      </c>
      <c r="L50" s="15">
        <f>E50+F50+H50-K50</f>
        <v>6080.8503520000004</v>
      </c>
      <c r="M50" s="103"/>
    </row>
    <row r="51" spans="1:14" ht="25.5" customHeight="1" x14ac:dyDescent="0.25">
      <c r="A51" s="102">
        <v>2</v>
      </c>
      <c r="B51" s="9" t="s">
        <v>129</v>
      </c>
      <c r="C51" s="10" t="s">
        <v>156</v>
      </c>
      <c r="D51" s="19">
        <v>15</v>
      </c>
      <c r="E51" s="13">
        <v>6333</v>
      </c>
      <c r="F51" s="10"/>
      <c r="G51" s="13">
        <v>500</v>
      </c>
      <c r="H51" s="10"/>
      <c r="I51" s="13">
        <v>575.76</v>
      </c>
      <c r="J51" s="13"/>
      <c r="K51" s="18">
        <f>I51</f>
        <v>575.76</v>
      </c>
      <c r="L51" s="15">
        <f>E51+F51+H51-G51-K51</f>
        <v>5257.24</v>
      </c>
      <c r="M51" s="33"/>
      <c r="N51" s="99"/>
    </row>
    <row r="52" spans="1:14" ht="25.5" customHeight="1" x14ac:dyDescent="0.25">
      <c r="A52" s="102">
        <v>3</v>
      </c>
      <c r="B52" s="9" t="s">
        <v>131</v>
      </c>
      <c r="C52" s="10" t="s">
        <v>156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100" si="6">E52+F52+H52-K52</f>
        <v>3801.3368639999999</v>
      </c>
      <c r="M52" s="33"/>
    </row>
    <row r="53" spans="1:14" ht="25.5" customHeight="1" x14ac:dyDescent="0.25">
      <c r="A53" s="102">
        <v>4</v>
      </c>
      <c r="B53" s="9" t="s">
        <v>132</v>
      </c>
      <c r="C53" s="10" t="s">
        <v>156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6"/>
        <v>4434.1868959999993</v>
      </c>
      <c r="M53" s="33"/>
    </row>
    <row r="54" spans="1:14" ht="25.5" customHeight="1" x14ac:dyDescent="0.25">
      <c r="A54" s="102">
        <v>5</v>
      </c>
      <c r="B54" s="9" t="s">
        <v>133</v>
      </c>
      <c r="C54" s="10" t="s">
        <v>156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6"/>
        <v>4434.1868959999993</v>
      </c>
      <c r="M54" s="33"/>
    </row>
    <row r="55" spans="1:14" ht="25.5" customHeight="1" x14ac:dyDescent="0.25">
      <c r="A55" s="102">
        <v>6</v>
      </c>
      <c r="B55" s="9" t="s">
        <v>149</v>
      </c>
      <c r="C55" s="10" t="s">
        <v>156</v>
      </c>
      <c r="D55" s="19">
        <v>15</v>
      </c>
      <c r="E55" s="13">
        <v>5174.9399999999996</v>
      </c>
      <c r="F55" s="10"/>
      <c r="G55" s="13">
        <v>1000</v>
      </c>
      <c r="H55" s="10"/>
      <c r="I55" s="13">
        <v>406.55310399999991</v>
      </c>
      <c r="J55" s="13"/>
      <c r="K55" s="18">
        <f>G55+I55</f>
        <v>1406.5531039999998</v>
      </c>
      <c r="L55" s="15">
        <f t="shared" si="6"/>
        <v>3768.386896</v>
      </c>
      <c r="M55" s="33"/>
    </row>
    <row r="56" spans="1:14" ht="25.5" customHeight="1" x14ac:dyDescent="0.25">
      <c r="A56" s="102">
        <v>7</v>
      </c>
      <c r="B56" s="9" t="s">
        <v>139</v>
      </c>
      <c r="C56" s="10" t="s">
        <v>160</v>
      </c>
      <c r="D56" s="19">
        <v>15</v>
      </c>
      <c r="E56" s="20">
        <v>4017.96</v>
      </c>
      <c r="F56" s="20"/>
      <c r="G56" s="10"/>
      <c r="H56" s="10"/>
      <c r="I56" s="20">
        <v>280.67367999999999</v>
      </c>
      <c r="J56" s="20"/>
      <c r="K56" s="18">
        <f>G56+I56</f>
        <v>280.67367999999999</v>
      </c>
      <c r="L56" s="15">
        <f t="shared" si="6"/>
        <v>3737.2863200000002</v>
      </c>
      <c r="M56" s="33"/>
    </row>
    <row r="57" spans="1:14" ht="25.5" customHeight="1" x14ac:dyDescent="0.25">
      <c r="A57" s="102">
        <v>8</v>
      </c>
      <c r="B57" s="9" t="s">
        <v>140</v>
      </c>
      <c r="C57" s="10" t="s">
        <v>160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6"/>
        <v>3467.4309599999997</v>
      </c>
      <c r="M57" s="33"/>
      <c r="N57" s="99"/>
    </row>
    <row r="58" spans="1:14" ht="25.5" customHeight="1" x14ac:dyDescent="0.25">
      <c r="A58" s="102">
        <v>9</v>
      </c>
      <c r="B58" s="9" t="s">
        <v>146</v>
      </c>
      <c r="C58" s="10" t="s">
        <v>95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100" si="7">G58+I58</f>
        <v>871.574208</v>
      </c>
      <c r="L58" s="15">
        <f t="shared" si="6"/>
        <v>7062.1157919999996</v>
      </c>
      <c r="M58" s="33"/>
    </row>
    <row r="59" spans="1:14" ht="25.5" customHeight="1" x14ac:dyDescent="0.25">
      <c r="A59" s="102">
        <v>10</v>
      </c>
      <c r="B59" s="9" t="s">
        <v>148</v>
      </c>
      <c r="C59" s="10" t="s">
        <v>171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7"/>
        <v>605.01307199999997</v>
      </c>
      <c r="L59" s="15">
        <f t="shared" si="6"/>
        <v>5841.2069280000005</v>
      </c>
      <c r="M59" s="33"/>
    </row>
    <row r="60" spans="1:14" ht="25.5" customHeight="1" x14ac:dyDescent="0.25">
      <c r="A60" s="102">
        <v>11</v>
      </c>
      <c r="B60" s="9" t="s">
        <v>123</v>
      </c>
      <c r="C60" s="10" t="s">
        <v>155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7"/>
        <v>376.63963200000001</v>
      </c>
      <c r="L60" s="15">
        <f t="shared" si="6"/>
        <v>4523.3603679999997</v>
      </c>
      <c r="M60" s="33"/>
    </row>
    <row r="61" spans="1:14" ht="25.5" customHeight="1" x14ac:dyDescent="0.25">
      <c r="A61" s="102">
        <v>12</v>
      </c>
      <c r="B61" s="9" t="s">
        <v>124</v>
      </c>
      <c r="C61" s="10" t="s">
        <v>155</v>
      </c>
      <c r="D61" s="19">
        <v>15</v>
      </c>
      <c r="E61" s="13">
        <v>6876.62</v>
      </c>
      <c r="F61" s="10"/>
      <c r="G61" s="10"/>
      <c r="H61" s="13"/>
      <c r="I61" s="13">
        <v>682.14075199999991</v>
      </c>
      <c r="J61" s="13"/>
      <c r="K61" s="18">
        <f t="shared" si="7"/>
        <v>682.14075199999991</v>
      </c>
      <c r="L61" s="15">
        <f t="shared" si="6"/>
        <v>6194.4792479999996</v>
      </c>
      <c r="M61" s="33"/>
    </row>
    <row r="62" spans="1:14" ht="25.5" customHeight="1" x14ac:dyDescent="0.25">
      <c r="A62" s="102">
        <v>13</v>
      </c>
      <c r="B62" s="9" t="s">
        <v>125</v>
      </c>
      <c r="C62" s="10" t="s">
        <v>155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7"/>
        <v>245.67815999999996</v>
      </c>
      <c r="L62" s="15">
        <f t="shared" si="6"/>
        <v>3450.63184</v>
      </c>
      <c r="M62" s="33"/>
    </row>
    <row r="63" spans="1:14" ht="25.5" customHeight="1" x14ac:dyDescent="0.25">
      <c r="A63" s="102">
        <v>14</v>
      </c>
      <c r="B63" s="9" t="s">
        <v>126</v>
      </c>
      <c r="C63" s="10" t="s">
        <v>155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7"/>
        <v>261.14625599999999</v>
      </c>
      <c r="L63" s="15">
        <f t="shared" si="6"/>
        <v>3577.333744</v>
      </c>
      <c r="M63" s="33"/>
    </row>
    <row r="64" spans="1:14" ht="25.5" customHeight="1" x14ac:dyDescent="0.25">
      <c r="A64" s="102">
        <v>15</v>
      </c>
      <c r="B64" s="9" t="s">
        <v>164</v>
      </c>
      <c r="C64" s="10" t="s">
        <v>155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7"/>
        <v>278.72615999999994</v>
      </c>
      <c r="L64" s="15">
        <f t="shared" si="6"/>
        <v>3721.3338400000002</v>
      </c>
      <c r="M64" s="33"/>
    </row>
    <row r="65" spans="1:13" ht="25.5" customHeight="1" x14ac:dyDescent="0.25">
      <c r="A65" s="102">
        <v>16</v>
      </c>
      <c r="B65" s="9" t="s">
        <v>294</v>
      </c>
      <c r="C65" s="10" t="s">
        <v>155</v>
      </c>
      <c r="D65" s="19">
        <v>15</v>
      </c>
      <c r="E65" s="13">
        <v>4000.06</v>
      </c>
      <c r="F65" s="10"/>
      <c r="G65" s="10"/>
      <c r="H65" s="10"/>
      <c r="I65" s="13">
        <v>278.72615999999994</v>
      </c>
      <c r="J65" s="13"/>
      <c r="K65" s="18">
        <f t="shared" ref="K65" si="8">G65+I65</f>
        <v>278.72615999999994</v>
      </c>
      <c r="L65" s="15">
        <f t="shared" ref="L65" si="9">E65+F65+H65-K65</f>
        <v>3721.3338400000002</v>
      </c>
      <c r="M65" s="33"/>
    </row>
    <row r="66" spans="1:13" ht="25.5" customHeight="1" x14ac:dyDescent="0.25">
      <c r="A66" s="102">
        <v>17</v>
      </c>
      <c r="B66" s="9" t="s">
        <v>143</v>
      </c>
      <c r="C66" s="10" t="s">
        <v>155</v>
      </c>
      <c r="D66" s="1">
        <v>15</v>
      </c>
      <c r="E66" s="13">
        <v>4172.3</v>
      </c>
      <c r="F66" s="10"/>
      <c r="G66" s="10"/>
      <c r="H66" s="13"/>
      <c r="I66" s="13">
        <v>297.46587199999999</v>
      </c>
      <c r="J66" s="13"/>
      <c r="K66" s="18">
        <f>G66+I66</f>
        <v>297.46587199999999</v>
      </c>
      <c r="L66" s="15">
        <f t="shared" ref="L66" si="10">E66+F66-G66+H66-K66</f>
        <v>3874.8341280000004</v>
      </c>
      <c r="M66" s="33"/>
    </row>
    <row r="67" spans="1:13" ht="25.5" customHeight="1" x14ac:dyDescent="0.25">
      <c r="A67" s="102">
        <v>18</v>
      </c>
      <c r="B67" s="9" t="s">
        <v>206</v>
      </c>
      <c r="C67" s="10" t="s">
        <v>155</v>
      </c>
      <c r="D67" s="19">
        <v>15</v>
      </c>
      <c r="E67" s="20">
        <v>4000.06</v>
      </c>
      <c r="F67" s="10"/>
      <c r="G67" s="10"/>
      <c r="H67" s="20"/>
      <c r="I67" s="13">
        <v>278.72615999999994</v>
      </c>
      <c r="J67" s="20"/>
      <c r="K67" s="18">
        <f t="shared" si="7"/>
        <v>278.72615999999994</v>
      </c>
      <c r="L67" s="15">
        <f t="shared" si="6"/>
        <v>3721.3338400000002</v>
      </c>
      <c r="M67" s="33"/>
    </row>
    <row r="68" spans="1:13" ht="25.5" customHeight="1" x14ac:dyDescent="0.25">
      <c r="A68" s="102">
        <v>19</v>
      </c>
      <c r="B68" s="9" t="s">
        <v>177</v>
      </c>
      <c r="C68" s="10" t="s">
        <v>155</v>
      </c>
      <c r="D68" s="19">
        <v>15</v>
      </c>
      <c r="E68" s="20">
        <v>5190.42</v>
      </c>
      <c r="F68" s="10"/>
      <c r="G68" s="10"/>
      <c r="H68" s="10"/>
      <c r="I68" s="20">
        <v>408.23732799999993</v>
      </c>
      <c r="J68" s="20"/>
      <c r="K68" s="18">
        <f>G68+I68+J68</f>
        <v>408.23732799999993</v>
      </c>
      <c r="L68" s="15">
        <f>E68+F68+H68-K68</f>
        <v>4782.1826719999999</v>
      </c>
      <c r="M68" s="33"/>
    </row>
    <row r="69" spans="1:13" ht="25.5" customHeight="1" x14ac:dyDescent="0.25">
      <c r="A69" s="102">
        <v>20</v>
      </c>
      <c r="B69" s="9" t="s">
        <v>121</v>
      </c>
      <c r="C69" s="10" t="s">
        <v>167</v>
      </c>
      <c r="D69" s="19">
        <v>15</v>
      </c>
      <c r="E69" s="20">
        <v>4799.9399999999996</v>
      </c>
      <c r="F69" s="10"/>
      <c r="G69" s="10"/>
      <c r="H69" s="10"/>
      <c r="I69" s="20">
        <v>365.75310399999989</v>
      </c>
      <c r="J69" s="20"/>
      <c r="K69" s="18">
        <f>G69+I69+J69</f>
        <v>365.75310399999989</v>
      </c>
      <c r="L69" s="15">
        <f t="shared" si="6"/>
        <v>4434.1868959999993</v>
      </c>
      <c r="M69" s="33"/>
    </row>
    <row r="70" spans="1:13" ht="25.5" customHeight="1" thickBot="1" x14ac:dyDescent="0.3">
      <c r="A70" s="109">
        <v>21</v>
      </c>
      <c r="B70" s="49" t="s">
        <v>302</v>
      </c>
      <c r="C70" s="50" t="s">
        <v>303</v>
      </c>
      <c r="D70" s="121">
        <v>15</v>
      </c>
      <c r="E70" s="202">
        <v>4391.4399999999996</v>
      </c>
      <c r="F70" s="50"/>
      <c r="G70" s="50"/>
      <c r="H70" s="50"/>
      <c r="I70" s="202">
        <v>313.3</v>
      </c>
      <c r="J70" s="202"/>
      <c r="K70" s="52">
        <v>313.3</v>
      </c>
      <c r="L70" s="53">
        <v>4078.1399999999994</v>
      </c>
      <c r="M70" s="54"/>
    </row>
    <row r="71" spans="1:13" ht="25.5" customHeight="1" x14ac:dyDescent="0.25">
      <c r="A71" s="107">
        <v>22</v>
      </c>
      <c r="B71" s="43" t="s">
        <v>287</v>
      </c>
      <c r="C71" s="44" t="s">
        <v>288</v>
      </c>
      <c r="D71" s="119">
        <v>15</v>
      </c>
      <c r="E71" s="46">
        <v>4391.4399999999996</v>
      </c>
      <c r="F71" s="44"/>
      <c r="G71" s="44"/>
      <c r="H71" s="46"/>
      <c r="I71" s="46">
        <v>321.30830399999991</v>
      </c>
      <c r="J71" s="46"/>
      <c r="K71" s="79">
        <f t="shared" ref="K71" si="11">G71+I71</f>
        <v>321.30830399999991</v>
      </c>
      <c r="L71" s="80">
        <f>E71+F71-G71+H71-K71</f>
        <v>4070.1316959999995</v>
      </c>
      <c r="M71" s="47"/>
    </row>
    <row r="72" spans="1:13" ht="25.5" customHeight="1" x14ac:dyDescent="0.25">
      <c r="A72" s="102">
        <v>23</v>
      </c>
      <c r="B72" s="9" t="s">
        <v>134</v>
      </c>
      <c r="C72" s="10" t="s">
        <v>159</v>
      </c>
      <c r="D72" s="19">
        <v>15</v>
      </c>
      <c r="E72" s="13">
        <v>4180.55</v>
      </c>
      <c r="F72" s="10"/>
      <c r="G72" s="10"/>
      <c r="H72" s="13"/>
      <c r="I72" s="13">
        <v>298.363472</v>
      </c>
      <c r="J72" s="13"/>
      <c r="K72" s="18">
        <f t="shared" si="7"/>
        <v>298.363472</v>
      </c>
      <c r="L72" s="15">
        <f t="shared" si="6"/>
        <v>3882.1865280000002</v>
      </c>
      <c r="M72" s="33"/>
    </row>
    <row r="73" spans="1:13" ht="25.5" customHeight="1" x14ac:dyDescent="0.25">
      <c r="A73" s="102">
        <v>24</v>
      </c>
      <c r="B73" s="9" t="s">
        <v>136</v>
      </c>
      <c r="C73" s="10" t="s">
        <v>159</v>
      </c>
      <c r="D73" s="19">
        <v>15</v>
      </c>
      <c r="E73" s="13">
        <v>4002.64</v>
      </c>
      <c r="F73" s="10"/>
      <c r="G73" s="10"/>
      <c r="H73" s="13"/>
      <c r="I73" s="13">
        <v>279.00686399999995</v>
      </c>
      <c r="J73" s="13"/>
      <c r="K73" s="18">
        <f t="shared" si="7"/>
        <v>279.00686399999995</v>
      </c>
      <c r="L73" s="15">
        <f t="shared" si="6"/>
        <v>3723.6331359999999</v>
      </c>
      <c r="M73" s="33"/>
    </row>
    <row r="74" spans="1:13" ht="25.5" customHeight="1" x14ac:dyDescent="0.25">
      <c r="A74" s="102">
        <v>25</v>
      </c>
      <c r="B74" s="9" t="s">
        <v>250</v>
      </c>
      <c r="C74" s="10" t="s">
        <v>162</v>
      </c>
      <c r="D74" s="19">
        <v>15</v>
      </c>
      <c r="E74" s="13">
        <v>3719.88</v>
      </c>
      <c r="F74" s="10"/>
      <c r="G74" s="10"/>
      <c r="H74" s="13"/>
      <c r="I74" s="13">
        <v>248.24257599999999</v>
      </c>
      <c r="J74" s="13"/>
      <c r="K74" s="18">
        <f t="shared" si="7"/>
        <v>248.24257599999999</v>
      </c>
      <c r="L74" s="15">
        <f t="shared" si="6"/>
        <v>3471.637424</v>
      </c>
      <c r="M74" s="33"/>
    </row>
    <row r="75" spans="1:13" ht="25.5" customHeight="1" x14ac:dyDescent="0.25">
      <c r="A75" s="102">
        <v>26</v>
      </c>
      <c r="B75" s="9" t="s">
        <v>118</v>
      </c>
      <c r="C75" s="10" t="s">
        <v>162</v>
      </c>
      <c r="D75" s="19">
        <v>15</v>
      </c>
      <c r="E75" s="13">
        <v>4477.45</v>
      </c>
      <c r="F75" s="10"/>
      <c r="G75" s="10"/>
      <c r="H75" s="10"/>
      <c r="I75" s="13">
        <v>330.66619199999991</v>
      </c>
      <c r="J75" s="13"/>
      <c r="K75" s="18">
        <f t="shared" si="7"/>
        <v>330.66619199999991</v>
      </c>
      <c r="L75" s="15">
        <f t="shared" si="6"/>
        <v>4146.7838080000001</v>
      </c>
      <c r="M75" s="33"/>
    </row>
    <row r="76" spans="1:13" ht="25.5" customHeight="1" x14ac:dyDescent="0.25">
      <c r="A76" s="102">
        <v>27</v>
      </c>
      <c r="B76" s="9" t="s">
        <v>119</v>
      </c>
      <c r="C76" s="10" t="s">
        <v>162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7"/>
        <v>330.66619199999991</v>
      </c>
      <c r="L76" s="15">
        <f t="shared" si="6"/>
        <v>4146.7838080000001</v>
      </c>
      <c r="M76" s="33"/>
    </row>
    <row r="77" spans="1:13" ht="25.5" customHeight="1" x14ac:dyDescent="0.25">
      <c r="A77" s="102">
        <v>28</v>
      </c>
      <c r="B77" s="9" t="s">
        <v>120</v>
      </c>
      <c r="C77" s="10" t="s">
        <v>162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7"/>
        <v>344.76667199999997</v>
      </c>
      <c r="L77" s="15">
        <f t="shared" si="6"/>
        <v>4262.2833280000004</v>
      </c>
      <c r="M77" s="33"/>
    </row>
    <row r="78" spans="1:13" ht="25.5" customHeight="1" x14ac:dyDescent="0.25">
      <c r="A78" s="102">
        <v>29</v>
      </c>
      <c r="B78" s="9" t="s">
        <v>239</v>
      </c>
      <c r="C78" s="10" t="s">
        <v>162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7"/>
        <v>330.15374399999996</v>
      </c>
      <c r="L78" s="15">
        <f t="shared" si="6"/>
        <v>4142.5862559999996</v>
      </c>
      <c r="M78" s="33"/>
    </row>
    <row r="79" spans="1:13" ht="25.5" customHeight="1" x14ac:dyDescent="0.25">
      <c r="A79" s="102">
        <v>30</v>
      </c>
      <c r="B79" s="9" t="s">
        <v>289</v>
      </c>
      <c r="C79" s="10" t="s">
        <v>162</v>
      </c>
      <c r="D79" s="19">
        <v>15</v>
      </c>
      <c r="E79" s="13">
        <v>4180.55</v>
      </c>
      <c r="F79" s="10"/>
      <c r="G79" s="10"/>
      <c r="H79" s="13"/>
      <c r="I79" s="13">
        <v>298.363472</v>
      </c>
      <c r="J79" s="13"/>
      <c r="K79" s="18">
        <f t="shared" ref="K79" si="12">G79+I79</f>
        <v>298.363472</v>
      </c>
      <c r="L79" s="15">
        <f t="shared" ref="L79" si="13">E79+F79+H79-K79</f>
        <v>3882.1865280000002</v>
      </c>
      <c r="M79" s="33"/>
    </row>
    <row r="80" spans="1:13" ht="25.5" customHeight="1" x14ac:dyDescent="0.25">
      <c r="A80" s="102">
        <v>31</v>
      </c>
      <c r="B80" s="9" t="s">
        <v>142</v>
      </c>
      <c r="C80" s="10" t="s">
        <v>163</v>
      </c>
      <c r="D80" s="19">
        <v>15</v>
      </c>
      <c r="E80" s="13">
        <v>4525.76</v>
      </c>
      <c r="F80" s="10"/>
      <c r="G80" s="10"/>
      <c r="H80" s="13"/>
      <c r="I80" s="13">
        <v>335.92232000000001</v>
      </c>
      <c r="J80" s="13"/>
      <c r="K80" s="18">
        <f t="shared" si="7"/>
        <v>335.92232000000001</v>
      </c>
      <c r="L80" s="15">
        <f t="shared" si="6"/>
        <v>4189.8376800000005</v>
      </c>
      <c r="M80" s="33"/>
    </row>
    <row r="81" spans="1:15" ht="25.5" customHeight="1" x14ac:dyDescent="0.25">
      <c r="A81" s="102">
        <v>32</v>
      </c>
      <c r="B81" s="9" t="s">
        <v>150</v>
      </c>
      <c r="C81" s="10" t="s">
        <v>172</v>
      </c>
      <c r="D81" s="19">
        <v>15</v>
      </c>
      <c r="E81" s="13">
        <v>3670.39</v>
      </c>
      <c r="F81" s="10"/>
      <c r="G81" s="10"/>
      <c r="H81" s="13"/>
      <c r="I81" s="13">
        <v>242.85806399999996</v>
      </c>
      <c r="J81" s="13"/>
      <c r="K81" s="18">
        <f t="shared" si="7"/>
        <v>242.85806399999996</v>
      </c>
      <c r="L81" s="15">
        <f t="shared" si="6"/>
        <v>3427.5319359999999</v>
      </c>
      <c r="M81" s="33"/>
    </row>
    <row r="82" spans="1:15" ht="25.5" customHeight="1" x14ac:dyDescent="0.25">
      <c r="A82" s="102">
        <v>33</v>
      </c>
      <c r="B82" s="9" t="s">
        <v>253</v>
      </c>
      <c r="C82" s="10" t="s">
        <v>70</v>
      </c>
      <c r="D82" s="19">
        <v>15</v>
      </c>
      <c r="E82" s="13">
        <v>2650.35</v>
      </c>
      <c r="F82" s="13"/>
      <c r="G82" s="10"/>
      <c r="H82" s="10"/>
      <c r="I82" s="13">
        <v>7.7633600000000058</v>
      </c>
      <c r="J82" s="13"/>
      <c r="K82" s="18">
        <f t="shared" si="7"/>
        <v>7.7633600000000058</v>
      </c>
      <c r="L82" s="15">
        <f t="shared" si="6"/>
        <v>2642.58664</v>
      </c>
      <c r="M82" s="33"/>
    </row>
    <row r="83" spans="1:15" ht="26.25" customHeight="1" x14ac:dyDescent="0.25">
      <c r="A83" s="102">
        <v>34</v>
      </c>
      <c r="B83" s="9" t="s">
        <v>202</v>
      </c>
      <c r="C83" s="10" t="s">
        <v>203</v>
      </c>
      <c r="D83" s="1">
        <v>15</v>
      </c>
      <c r="E83" s="20">
        <v>2750</v>
      </c>
      <c r="F83" s="13"/>
      <c r="G83" s="10"/>
      <c r="H83" s="10"/>
      <c r="I83" s="20">
        <v>14.140960000000007</v>
      </c>
      <c r="J83" s="20"/>
      <c r="K83" s="18">
        <f t="shared" si="7"/>
        <v>14.140960000000007</v>
      </c>
      <c r="L83" s="15">
        <f t="shared" si="6"/>
        <v>2735.8590399999998</v>
      </c>
      <c r="M83" s="33"/>
    </row>
    <row r="84" spans="1:15" ht="25.5" customHeight="1" x14ac:dyDescent="0.25">
      <c r="A84" s="102">
        <v>35</v>
      </c>
      <c r="B84" s="9" t="s">
        <v>122</v>
      </c>
      <c r="C84" s="10" t="s">
        <v>165</v>
      </c>
      <c r="D84" s="1">
        <v>15</v>
      </c>
      <c r="E84" s="13">
        <v>3679.82</v>
      </c>
      <c r="F84" s="10"/>
      <c r="G84" s="10"/>
      <c r="H84" s="10"/>
      <c r="I84" s="13">
        <v>243.88404799999998</v>
      </c>
      <c r="J84" s="13"/>
      <c r="K84" s="18">
        <f t="shared" si="7"/>
        <v>243.88404799999998</v>
      </c>
      <c r="L84" s="15">
        <f t="shared" si="6"/>
        <v>3435.9359520000003</v>
      </c>
      <c r="M84" s="33"/>
    </row>
    <row r="85" spans="1:15" ht="25.5" customHeight="1" x14ac:dyDescent="0.25">
      <c r="A85" s="102">
        <v>36</v>
      </c>
      <c r="B85" s="9" t="s">
        <v>128</v>
      </c>
      <c r="C85" s="10" t="s">
        <v>165</v>
      </c>
      <c r="D85" s="1">
        <v>15</v>
      </c>
      <c r="E85" s="13">
        <v>3958.18</v>
      </c>
      <c r="F85" s="10"/>
      <c r="G85" s="10"/>
      <c r="H85" s="10"/>
      <c r="I85" s="13">
        <v>274.16961599999996</v>
      </c>
      <c r="J85" s="13"/>
      <c r="K85" s="18">
        <f t="shared" si="7"/>
        <v>274.16961599999996</v>
      </c>
      <c r="L85" s="15">
        <f t="shared" si="6"/>
        <v>3684.0103839999997</v>
      </c>
      <c r="M85" s="33"/>
    </row>
    <row r="86" spans="1:15" ht="25.5" customHeight="1" x14ac:dyDescent="0.25">
      <c r="A86" s="102">
        <v>37</v>
      </c>
      <c r="B86" s="9" t="s">
        <v>130</v>
      </c>
      <c r="C86" s="10" t="s">
        <v>165</v>
      </c>
      <c r="D86" s="1">
        <v>15</v>
      </c>
      <c r="E86" s="13">
        <v>3963.96</v>
      </c>
      <c r="F86" s="10"/>
      <c r="G86" s="10"/>
      <c r="H86" s="10"/>
      <c r="I86" s="13">
        <v>274.79847999999998</v>
      </c>
      <c r="J86" s="13"/>
      <c r="K86" s="18">
        <f t="shared" si="7"/>
        <v>274.79847999999998</v>
      </c>
      <c r="L86" s="15">
        <f t="shared" si="6"/>
        <v>3689.1615200000001</v>
      </c>
      <c r="M86" s="33"/>
    </row>
    <row r="87" spans="1:15" ht="25.5" customHeight="1" x14ac:dyDescent="0.25">
      <c r="A87" s="102">
        <v>38</v>
      </c>
      <c r="B87" s="9" t="s">
        <v>137</v>
      </c>
      <c r="C87" s="10" t="s">
        <v>165</v>
      </c>
      <c r="D87" s="1">
        <v>15</v>
      </c>
      <c r="E87" s="13">
        <v>2992.43</v>
      </c>
      <c r="F87" s="13"/>
      <c r="G87" s="10"/>
      <c r="H87" s="10"/>
      <c r="I87" s="13">
        <v>29.656479999999988</v>
      </c>
      <c r="J87" s="13"/>
      <c r="K87" s="18">
        <f t="shared" si="7"/>
        <v>29.656479999999988</v>
      </c>
      <c r="L87" s="15">
        <f t="shared" si="6"/>
        <v>2962.7735199999997</v>
      </c>
      <c r="M87" s="33"/>
    </row>
    <row r="88" spans="1:15" ht="25.5" customHeight="1" x14ac:dyDescent="0.25">
      <c r="A88" s="102">
        <v>39</v>
      </c>
      <c r="B88" s="9" t="s">
        <v>144</v>
      </c>
      <c r="C88" s="10" t="s">
        <v>165</v>
      </c>
      <c r="D88" s="1">
        <v>15</v>
      </c>
      <c r="E88" s="13">
        <v>3932.76</v>
      </c>
      <c r="F88" s="10"/>
      <c r="G88" s="10"/>
      <c r="H88" s="10"/>
      <c r="I88" s="13">
        <v>271.40391999999997</v>
      </c>
      <c r="J88" s="13"/>
      <c r="K88" s="18">
        <f t="shared" si="7"/>
        <v>271.40391999999997</v>
      </c>
      <c r="L88" s="15">
        <f t="shared" si="6"/>
        <v>3661.3560800000005</v>
      </c>
      <c r="M88" s="33"/>
    </row>
    <row r="89" spans="1:15" ht="25.5" customHeight="1" x14ac:dyDescent="0.25">
      <c r="A89" s="102">
        <v>40</v>
      </c>
      <c r="B89" s="9" t="s">
        <v>166</v>
      </c>
      <c r="C89" s="10" t="s">
        <v>165</v>
      </c>
      <c r="D89" s="1">
        <v>15</v>
      </c>
      <c r="E89" s="20">
        <v>2750.49</v>
      </c>
      <c r="F89" s="20"/>
      <c r="G89" s="10"/>
      <c r="H89" s="10"/>
      <c r="I89" s="13">
        <v>14.17</v>
      </c>
      <c r="J89" s="10"/>
      <c r="K89" s="18">
        <f t="shared" si="7"/>
        <v>14.17</v>
      </c>
      <c r="L89" s="15">
        <f t="shared" si="6"/>
        <v>2736.3199999999997</v>
      </c>
      <c r="M89" s="33"/>
    </row>
    <row r="90" spans="1:15" ht="25.5" customHeight="1" x14ac:dyDescent="0.25">
      <c r="A90" s="102">
        <v>41</v>
      </c>
      <c r="B90" s="9" t="s">
        <v>145</v>
      </c>
      <c r="C90" s="10" t="s">
        <v>165</v>
      </c>
      <c r="D90" s="1">
        <v>15</v>
      </c>
      <c r="E90" s="13">
        <v>3932.76</v>
      </c>
      <c r="F90" s="10"/>
      <c r="G90" s="10"/>
      <c r="H90" s="10"/>
      <c r="I90" s="13">
        <v>271.40391999999997</v>
      </c>
      <c r="J90" s="13"/>
      <c r="K90" s="18">
        <f t="shared" si="7"/>
        <v>271.40391999999997</v>
      </c>
      <c r="L90" s="15">
        <f t="shared" si="6"/>
        <v>3661.3560800000005</v>
      </c>
      <c r="M90" s="33"/>
    </row>
    <row r="91" spans="1:15" ht="25.5" customHeight="1" x14ac:dyDescent="0.25">
      <c r="A91" s="102">
        <v>42</v>
      </c>
      <c r="B91" s="9" t="s">
        <v>147</v>
      </c>
      <c r="C91" s="10" t="s">
        <v>165</v>
      </c>
      <c r="D91" s="1">
        <v>15</v>
      </c>
      <c r="E91" s="13">
        <v>3721.05</v>
      </c>
      <c r="F91" s="10"/>
      <c r="G91" s="10"/>
      <c r="H91" s="10"/>
      <c r="I91" s="13">
        <v>248.36987199999999</v>
      </c>
      <c r="J91" s="13"/>
      <c r="K91" s="18">
        <f t="shared" si="7"/>
        <v>248.36987199999999</v>
      </c>
      <c r="L91" s="15">
        <f t="shared" si="6"/>
        <v>3472.680128</v>
      </c>
      <c r="M91" s="33"/>
      <c r="O91" s="21"/>
    </row>
    <row r="92" spans="1:15" ht="25.5" customHeight="1" x14ac:dyDescent="0.25">
      <c r="A92" s="102">
        <v>43</v>
      </c>
      <c r="B92" s="9" t="s">
        <v>151</v>
      </c>
      <c r="C92" s="10" t="s">
        <v>174</v>
      </c>
      <c r="D92" s="1">
        <v>15</v>
      </c>
      <c r="E92" s="20">
        <v>2750.49</v>
      </c>
      <c r="F92" s="20"/>
      <c r="G92" s="10"/>
      <c r="H92" s="10"/>
      <c r="I92" s="13">
        <v>14.17</v>
      </c>
      <c r="J92" s="10"/>
      <c r="K92" s="18">
        <f t="shared" si="7"/>
        <v>14.17</v>
      </c>
      <c r="L92" s="15">
        <f t="shared" si="6"/>
        <v>2736.3199999999997</v>
      </c>
      <c r="M92" s="33"/>
    </row>
    <row r="93" spans="1:15" ht="25.5" customHeight="1" x14ac:dyDescent="0.25">
      <c r="A93" s="102">
        <v>44</v>
      </c>
      <c r="B93" s="9" t="s">
        <v>135</v>
      </c>
      <c r="C93" s="10" t="s">
        <v>158</v>
      </c>
      <c r="D93" s="1">
        <v>15</v>
      </c>
      <c r="E93" s="13">
        <v>4489.83</v>
      </c>
      <c r="F93" s="10"/>
      <c r="G93" s="10"/>
      <c r="H93" s="10"/>
      <c r="I93" s="13">
        <v>332.01313599999992</v>
      </c>
      <c r="J93" s="13"/>
      <c r="K93" s="18">
        <f t="shared" si="7"/>
        <v>332.01313599999992</v>
      </c>
      <c r="L93" s="15">
        <f t="shared" si="6"/>
        <v>4157.8168640000004</v>
      </c>
      <c r="M93" s="33"/>
    </row>
    <row r="94" spans="1:15" ht="25.5" customHeight="1" x14ac:dyDescent="0.25">
      <c r="A94" s="102">
        <v>45</v>
      </c>
      <c r="B94" s="9" t="s">
        <v>138</v>
      </c>
      <c r="C94" s="10" t="s">
        <v>158</v>
      </c>
      <c r="D94" s="1">
        <v>15</v>
      </c>
      <c r="E94" s="13">
        <v>3893.46</v>
      </c>
      <c r="F94" s="10"/>
      <c r="G94" s="10"/>
      <c r="H94" s="10"/>
      <c r="I94" s="13">
        <v>267.12807999999995</v>
      </c>
      <c r="J94" s="13"/>
      <c r="K94" s="18">
        <f t="shared" si="7"/>
        <v>267.12807999999995</v>
      </c>
      <c r="L94" s="15">
        <f t="shared" si="6"/>
        <v>3626.3319200000001</v>
      </c>
      <c r="M94" s="33"/>
    </row>
    <row r="95" spans="1:15" ht="22.5" customHeight="1" x14ac:dyDescent="0.25">
      <c r="A95" s="102">
        <v>46</v>
      </c>
      <c r="B95" s="9" t="s">
        <v>127</v>
      </c>
      <c r="C95" s="10" t="s">
        <v>175</v>
      </c>
      <c r="D95" s="1">
        <v>15</v>
      </c>
      <c r="E95" s="13">
        <v>5174.9399999999996</v>
      </c>
      <c r="F95" s="10"/>
      <c r="G95" s="10"/>
      <c r="H95" s="10"/>
      <c r="I95" s="13">
        <v>406.55310399999991</v>
      </c>
      <c r="J95" s="13"/>
      <c r="K95" s="18">
        <f t="shared" si="7"/>
        <v>406.55310399999991</v>
      </c>
      <c r="L95" s="15">
        <f t="shared" si="6"/>
        <v>4768.386896</v>
      </c>
      <c r="M95" s="33"/>
    </row>
    <row r="96" spans="1:15" ht="25.5" customHeight="1" x14ac:dyDescent="0.25">
      <c r="A96" s="102">
        <v>47</v>
      </c>
      <c r="B96" s="9" t="s">
        <v>141</v>
      </c>
      <c r="C96" s="10" t="s">
        <v>161</v>
      </c>
      <c r="D96" s="1">
        <v>15</v>
      </c>
      <c r="E96" s="13">
        <v>4473.92</v>
      </c>
      <c r="F96" s="10"/>
      <c r="G96" s="10"/>
      <c r="H96" s="13"/>
      <c r="I96" s="13">
        <v>330.28212799999994</v>
      </c>
      <c r="J96" s="13"/>
      <c r="K96" s="18">
        <f t="shared" si="7"/>
        <v>330.28212799999994</v>
      </c>
      <c r="L96" s="15">
        <f t="shared" si="6"/>
        <v>4143.6378720000002</v>
      </c>
      <c r="M96" s="33"/>
    </row>
    <row r="97" spans="1:13" ht="25.5" customHeight="1" x14ac:dyDescent="0.25">
      <c r="A97" s="102">
        <v>48</v>
      </c>
      <c r="B97" s="9" t="s">
        <v>286</v>
      </c>
      <c r="C97" s="10" t="s">
        <v>168</v>
      </c>
      <c r="D97" s="1">
        <v>15</v>
      </c>
      <c r="E97" s="13">
        <v>3514.54</v>
      </c>
      <c r="F97" s="10"/>
      <c r="G97" s="10"/>
      <c r="H97" s="13"/>
      <c r="I97" s="13">
        <v>118.50158399999995</v>
      </c>
      <c r="J97" s="13"/>
      <c r="K97" s="18">
        <f t="shared" ref="K97" si="14">G97+I97</f>
        <v>118.50158399999995</v>
      </c>
      <c r="L97" s="15">
        <f t="shared" ref="L97" si="15">E97+F97+H97-K97</f>
        <v>3396.0384159999999</v>
      </c>
      <c r="M97" s="33"/>
    </row>
    <row r="98" spans="1:13" ht="25.5" customHeight="1" x14ac:dyDescent="0.25">
      <c r="A98" s="102">
        <v>49</v>
      </c>
      <c r="B98" s="9" t="s">
        <v>262</v>
      </c>
      <c r="C98" s="10" t="s">
        <v>168</v>
      </c>
      <c r="D98" s="1">
        <v>15</v>
      </c>
      <c r="E98" s="13">
        <v>3514.54</v>
      </c>
      <c r="F98" s="13"/>
      <c r="G98" s="10"/>
      <c r="H98" s="13"/>
      <c r="I98" s="13">
        <v>118.50158399999995</v>
      </c>
      <c r="J98" s="13"/>
      <c r="K98" s="18">
        <f t="shared" si="7"/>
        <v>118.50158399999995</v>
      </c>
      <c r="L98" s="15">
        <f t="shared" si="6"/>
        <v>3396.0384159999999</v>
      </c>
      <c r="M98" s="33"/>
    </row>
    <row r="99" spans="1:13" ht="25.5" customHeight="1" x14ac:dyDescent="0.25">
      <c r="A99" s="102">
        <v>50</v>
      </c>
      <c r="B99" s="9" t="s">
        <v>169</v>
      </c>
      <c r="C99" s="10" t="s">
        <v>170</v>
      </c>
      <c r="D99" s="1">
        <v>15</v>
      </c>
      <c r="E99" s="13">
        <v>4465.67</v>
      </c>
      <c r="F99" s="10"/>
      <c r="G99" s="10"/>
      <c r="H99" s="10"/>
      <c r="I99" s="13">
        <v>329.38452799999993</v>
      </c>
      <c r="J99" s="13"/>
      <c r="K99" s="18">
        <f t="shared" si="7"/>
        <v>329.38452799999993</v>
      </c>
      <c r="L99" s="15">
        <f t="shared" si="6"/>
        <v>4136.2854720000005</v>
      </c>
      <c r="M99" s="33"/>
    </row>
    <row r="100" spans="1:13" ht="25.5" customHeight="1" x14ac:dyDescent="0.25">
      <c r="A100" s="102">
        <v>51</v>
      </c>
      <c r="B100" s="9" t="s">
        <v>152</v>
      </c>
      <c r="C100" s="10" t="s">
        <v>173</v>
      </c>
      <c r="D100" s="1">
        <v>15</v>
      </c>
      <c r="E100" s="20">
        <v>2750.49</v>
      </c>
      <c r="F100" s="20"/>
      <c r="G100" s="10"/>
      <c r="H100" s="10"/>
      <c r="I100" s="13">
        <v>14.17</v>
      </c>
      <c r="J100" s="10"/>
      <c r="K100" s="18">
        <f t="shared" si="7"/>
        <v>14.17</v>
      </c>
      <c r="L100" s="15">
        <f t="shared" si="6"/>
        <v>2736.3199999999997</v>
      </c>
      <c r="M100" s="33"/>
    </row>
    <row r="101" spans="1:13" ht="15.75" thickBot="1" x14ac:dyDescent="0.3">
      <c r="A101" s="158" t="s">
        <v>201</v>
      </c>
      <c r="B101" s="159"/>
      <c r="C101" s="159"/>
      <c r="D101" s="159"/>
      <c r="E101" s="37">
        <f>SUM(E8:E10,E13:E18,E21:E47,E50:E100)</f>
        <v>396302.91999999993</v>
      </c>
      <c r="F101" s="37">
        <f>SUM(F8:F10,F13:F18,F21:F47,F50:F100)</f>
        <v>0</v>
      </c>
      <c r="G101" s="117">
        <f>SUM(G50:G100,G21:G47,G13:G18,G8:G10)</f>
        <v>2000</v>
      </c>
      <c r="H101" s="37">
        <f>SUM(H50:H100,H21:H47,H13:H18,H8:H10)</f>
        <v>0</v>
      </c>
      <c r="I101" s="37">
        <f>SUM(I8:I10,I13:I18,I21:I47,I50:I100)</f>
        <v>29238.124791999988</v>
      </c>
      <c r="J101" s="37">
        <f>SUM(J50:J100,J21:J47,J13:J18,J8:J10)</f>
        <v>0</v>
      </c>
      <c r="K101" s="37">
        <f>SUM(K8:K10,K13:K18,K21:K47,K50:K100)</f>
        <v>30238.124791999988</v>
      </c>
      <c r="L101" s="37">
        <f>SUM(L8:L10,L13:L18,L21:L47,L50:L100)</f>
        <v>365064.79520800005</v>
      </c>
      <c r="M101" s="118"/>
    </row>
    <row r="103" spans="1:13" x14ac:dyDescent="0.25">
      <c r="L103" s="22"/>
    </row>
    <row r="107" spans="1:13" x14ac:dyDescent="0.25">
      <c r="B107" s="56" t="s">
        <v>232</v>
      </c>
      <c r="E107" s="137" t="s">
        <v>233</v>
      </c>
      <c r="F107" s="137"/>
      <c r="G107" s="137"/>
      <c r="H107" s="75"/>
      <c r="L107" s="137" t="s">
        <v>235</v>
      </c>
      <c r="M107" s="137"/>
    </row>
    <row r="108" spans="1:13" x14ac:dyDescent="0.25">
      <c r="B108" s="75" t="s">
        <v>237</v>
      </c>
      <c r="E108" s="125" t="s">
        <v>234</v>
      </c>
      <c r="F108" s="125"/>
      <c r="G108" s="125"/>
      <c r="H108" s="75"/>
      <c r="L108" s="125" t="s">
        <v>236</v>
      </c>
      <c r="M108" s="125"/>
    </row>
  </sheetData>
  <mergeCells count="16">
    <mergeCell ref="E107:G107"/>
    <mergeCell ref="E108:G108"/>
    <mergeCell ref="L107:M107"/>
    <mergeCell ref="L108:M108"/>
    <mergeCell ref="A101:D101"/>
    <mergeCell ref="A1:B5"/>
    <mergeCell ref="C1:M3"/>
    <mergeCell ref="C4:M4"/>
    <mergeCell ref="C5:M5"/>
    <mergeCell ref="A6:M6"/>
    <mergeCell ref="A49:M49"/>
    <mergeCell ref="A12:M12"/>
    <mergeCell ref="A11:M11"/>
    <mergeCell ref="A19:M19"/>
    <mergeCell ref="A48:M48"/>
    <mergeCell ref="A20:M2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7"/>
  <sheetViews>
    <sheetView tabSelected="1" topLeftCell="A7" workbookViewId="0">
      <selection activeCell="E51" sqref="E5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1"/>
      <c r="B1" s="124"/>
      <c r="C1" s="126" t="s">
        <v>0</v>
      </c>
      <c r="D1" s="126"/>
      <c r="E1" s="126"/>
      <c r="F1" s="126"/>
      <c r="G1" s="126"/>
      <c r="H1" s="126"/>
      <c r="I1" s="126"/>
      <c r="J1" s="126"/>
      <c r="K1" s="127"/>
    </row>
    <row r="2" spans="1:12" ht="14.25" customHeight="1" x14ac:dyDescent="0.25">
      <c r="A2" s="152"/>
      <c r="B2" s="194"/>
      <c r="C2" s="195"/>
      <c r="D2" s="195"/>
      <c r="E2" s="195"/>
      <c r="F2" s="195"/>
      <c r="G2" s="195"/>
      <c r="H2" s="195"/>
      <c r="I2" s="195"/>
      <c r="J2" s="195"/>
      <c r="K2" s="129"/>
    </row>
    <row r="3" spans="1:12" ht="14.25" customHeight="1" x14ac:dyDescent="0.25">
      <c r="A3" s="152"/>
      <c r="B3" s="194"/>
      <c r="C3" s="195"/>
      <c r="D3" s="195"/>
      <c r="E3" s="195"/>
      <c r="F3" s="195"/>
      <c r="G3" s="195"/>
      <c r="H3" s="195"/>
      <c r="I3" s="195"/>
      <c r="J3" s="195"/>
      <c r="K3" s="129"/>
    </row>
    <row r="4" spans="1:12" ht="21.75" customHeight="1" x14ac:dyDescent="0.25">
      <c r="A4" s="152"/>
      <c r="B4" s="194"/>
      <c r="C4" s="196" t="s">
        <v>244</v>
      </c>
      <c r="D4" s="196"/>
      <c r="E4" s="196"/>
      <c r="F4" s="196"/>
      <c r="G4" s="196"/>
      <c r="H4" s="196"/>
      <c r="I4" s="196"/>
      <c r="J4" s="196"/>
      <c r="K4" s="131"/>
    </row>
    <row r="5" spans="1:12" ht="14.25" customHeight="1" x14ac:dyDescent="0.25">
      <c r="A5" s="152"/>
      <c r="B5" s="194"/>
      <c r="C5" s="203" t="s">
        <v>300</v>
      </c>
      <c r="D5" s="203"/>
      <c r="E5" s="203"/>
      <c r="F5" s="203"/>
      <c r="G5" s="203"/>
      <c r="H5" s="203"/>
      <c r="I5" s="203"/>
      <c r="J5" s="203"/>
      <c r="K5" s="178"/>
    </row>
    <row r="6" spans="1:12" x14ac:dyDescent="0.25">
      <c r="A6" s="179"/>
      <c r="B6" s="204"/>
      <c r="C6" s="204"/>
      <c r="D6" s="204"/>
      <c r="E6" s="204"/>
      <c r="F6" s="204"/>
      <c r="G6" s="204"/>
      <c r="H6" s="204"/>
      <c r="I6" s="204"/>
      <c r="J6" s="204"/>
      <c r="K6" s="181"/>
    </row>
    <row r="7" spans="1:12" ht="30" customHeight="1" x14ac:dyDescent="0.25">
      <c r="A7" s="27" t="s">
        <v>14</v>
      </c>
      <c r="B7" s="199" t="s">
        <v>76</v>
      </c>
      <c r="C7" s="199" t="s">
        <v>16</v>
      </c>
      <c r="D7" s="200" t="s">
        <v>83</v>
      </c>
      <c r="E7" s="200" t="s">
        <v>17</v>
      </c>
      <c r="F7" s="200" t="s">
        <v>18</v>
      </c>
      <c r="G7" s="199" t="s">
        <v>19</v>
      </c>
      <c r="H7" s="199" t="s">
        <v>77</v>
      </c>
      <c r="I7" s="200" t="s">
        <v>78</v>
      </c>
      <c r="J7" s="200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295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90">
        <v>7837.7917338400002</v>
      </c>
      <c r="K8" s="33"/>
    </row>
    <row r="9" spans="1:12" ht="25.5" customHeight="1" x14ac:dyDescent="0.25">
      <c r="A9" s="31">
        <v>2</v>
      </c>
      <c r="B9" s="9" t="s">
        <v>45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0">
        <f>E9+F9-I9</f>
        <v>7397.365976</v>
      </c>
      <c r="K9" s="33"/>
    </row>
    <row r="10" spans="1:12" ht="25.5" customHeight="1" x14ac:dyDescent="0.25">
      <c r="A10" s="31">
        <v>3</v>
      </c>
      <c r="B10" s="9" t="s">
        <v>46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0">
        <f>E10+F10-I10</f>
        <v>5996.3079520000001</v>
      </c>
      <c r="K10" s="33"/>
    </row>
    <row r="11" spans="1:12" x14ac:dyDescent="0.25">
      <c r="A11" s="182"/>
      <c r="B11" s="137"/>
      <c r="C11" s="137"/>
      <c r="D11" s="137"/>
      <c r="E11" s="137"/>
      <c r="F11" s="137"/>
      <c r="G11" s="137"/>
      <c r="H11" s="137"/>
      <c r="I11" s="137"/>
      <c r="J11" s="137"/>
      <c r="K11" s="183"/>
    </row>
    <row r="12" spans="1:12" x14ac:dyDescent="0.25">
      <c r="A12" s="179" t="s">
        <v>242</v>
      </c>
      <c r="B12" s="204"/>
      <c r="C12" s="204"/>
      <c r="D12" s="204"/>
      <c r="E12" s="204"/>
      <c r="F12" s="204"/>
      <c r="G12" s="204"/>
      <c r="H12" s="204"/>
      <c r="I12" s="204"/>
      <c r="J12" s="204"/>
      <c r="K12" s="181"/>
    </row>
    <row r="13" spans="1:12" ht="25.5" customHeight="1" x14ac:dyDescent="0.25">
      <c r="A13" s="31">
        <v>1</v>
      </c>
      <c r="B13" s="9" t="s">
        <v>178</v>
      </c>
      <c r="C13" s="10" t="s">
        <v>187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3" si="0">G13+H13</f>
        <v>469.73</v>
      </c>
      <c r="J13" s="15">
        <f t="shared" ref="J13:J33" si="1">E13+F13-I13</f>
        <v>5200.59</v>
      </c>
      <c r="K13" s="36"/>
    </row>
    <row r="14" spans="1:12" ht="25.5" customHeight="1" x14ac:dyDescent="0.25">
      <c r="A14" s="31">
        <v>2</v>
      </c>
      <c r="B14" s="9" t="s">
        <v>179</v>
      </c>
      <c r="C14" s="10" t="s">
        <v>187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36"/>
    </row>
    <row r="15" spans="1:12" ht="25.5" customHeight="1" x14ac:dyDescent="0.25">
      <c r="A15" s="31">
        <v>3</v>
      </c>
      <c r="B15" s="9" t="s">
        <v>180</v>
      </c>
      <c r="C15" s="10" t="s">
        <v>187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36"/>
    </row>
    <row r="16" spans="1:12" ht="25.5" customHeight="1" x14ac:dyDescent="0.25">
      <c r="A16" s="31">
        <v>4</v>
      </c>
      <c r="B16" s="9" t="s">
        <v>181</v>
      </c>
      <c r="C16" s="10" t="s">
        <v>187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36"/>
      <c r="L16" s="108"/>
    </row>
    <row r="17" spans="1:11" ht="25.5" customHeight="1" x14ac:dyDescent="0.25">
      <c r="A17" s="31">
        <v>5</v>
      </c>
      <c r="B17" s="9" t="s">
        <v>254</v>
      </c>
      <c r="C17" s="10" t="s">
        <v>187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36"/>
    </row>
    <row r="18" spans="1:11" ht="25.5" customHeight="1" x14ac:dyDescent="0.25">
      <c r="A18" s="31">
        <v>6</v>
      </c>
      <c r="B18" s="9" t="s">
        <v>182</v>
      </c>
      <c r="C18" s="10" t="s">
        <v>187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36"/>
    </row>
    <row r="19" spans="1:11" ht="25.5" customHeight="1" x14ac:dyDescent="0.25">
      <c r="A19" s="31">
        <v>7</v>
      </c>
      <c r="B19" s="9" t="s">
        <v>183</v>
      </c>
      <c r="C19" s="10" t="s">
        <v>187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36"/>
    </row>
    <row r="20" spans="1:11" ht="25.5" customHeight="1" x14ac:dyDescent="0.25">
      <c r="A20" s="31">
        <v>8</v>
      </c>
      <c r="B20" s="9" t="s">
        <v>184</v>
      </c>
      <c r="C20" s="10" t="s">
        <v>187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36"/>
    </row>
    <row r="21" spans="1:11" ht="25.5" customHeight="1" x14ac:dyDescent="0.25">
      <c r="A21" s="31">
        <v>9</v>
      </c>
      <c r="B21" s="9" t="s">
        <v>186</v>
      </c>
      <c r="C21" s="10" t="s">
        <v>187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36"/>
    </row>
    <row r="22" spans="1:11" ht="25.5" customHeight="1" x14ac:dyDescent="0.25">
      <c r="A22" s="31">
        <v>10</v>
      </c>
      <c r="B22" s="9" t="s">
        <v>246</v>
      </c>
      <c r="C22" s="10" t="s">
        <v>187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36"/>
    </row>
    <row r="23" spans="1:11" ht="25.5" customHeight="1" x14ac:dyDescent="0.25">
      <c r="A23" s="31">
        <v>11</v>
      </c>
      <c r="B23" s="9" t="s">
        <v>247</v>
      </c>
      <c r="C23" s="10" t="s">
        <v>187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36"/>
    </row>
    <row r="24" spans="1:11" ht="25.5" customHeight="1" x14ac:dyDescent="0.25">
      <c r="A24" s="31">
        <v>12</v>
      </c>
      <c r="B24" s="9" t="s">
        <v>273</v>
      </c>
      <c r="C24" s="10" t="s">
        <v>187</v>
      </c>
      <c r="D24" s="1">
        <v>15</v>
      </c>
      <c r="E24" s="13">
        <v>5670.32</v>
      </c>
      <c r="F24" s="10"/>
      <c r="G24" s="10"/>
      <c r="H24" s="13">
        <v>469.73</v>
      </c>
      <c r="I24" s="13">
        <f t="shared" si="0"/>
        <v>469.73</v>
      </c>
      <c r="J24" s="15">
        <f t="shared" si="1"/>
        <v>5200.59</v>
      </c>
      <c r="K24" s="36"/>
    </row>
    <row r="25" spans="1:11" ht="25.5" customHeight="1" x14ac:dyDescent="0.25">
      <c r="A25" s="31">
        <v>13</v>
      </c>
      <c r="B25" s="9" t="s">
        <v>275</v>
      </c>
      <c r="C25" s="10" t="s">
        <v>187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36"/>
    </row>
    <row r="26" spans="1:11" ht="25.5" customHeight="1" x14ac:dyDescent="0.25">
      <c r="A26" s="31">
        <v>14</v>
      </c>
      <c r="B26" s="9" t="s">
        <v>291</v>
      </c>
      <c r="C26" s="10" t="s">
        <v>187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36"/>
    </row>
    <row r="27" spans="1:11" ht="25.5" customHeight="1" x14ac:dyDescent="0.25">
      <c r="A27" s="31">
        <v>15</v>
      </c>
      <c r="B27" s="9" t="s">
        <v>292</v>
      </c>
      <c r="C27" s="10" t="s">
        <v>187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36"/>
    </row>
    <row r="28" spans="1:11" ht="25.5" customHeight="1" thickBot="1" x14ac:dyDescent="0.3">
      <c r="A28" s="48">
        <v>16</v>
      </c>
      <c r="B28" s="49" t="s">
        <v>293</v>
      </c>
      <c r="C28" s="50" t="s">
        <v>187</v>
      </c>
      <c r="D28" s="55">
        <v>15</v>
      </c>
      <c r="E28" s="51">
        <v>5670.32</v>
      </c>
      <c r="F28" s="50"/>
      <c r="G28" s="50"/>
      <c r="H28" s="51">
        <v>469.73</v>
      </c>
      <c r="I28" s="51">
        <f t="shared" si="0"/>
        <v>469.73</v>
      </c>
      <c r="J28" s="53">
        <f t="shared" si="1"/>
        <v>5200.59</v>
      </c>
      <c r="K28" s="104"/>
    </row>
    <row r="29" spans="1:11" ht="25.5" customHeight="1" x14ac:dyDescent="0.25">
      <c r="A29" s="42">
        <v>17</v>
      </c>
      <c r="B29" s="43" t="s">
        <v>44</v>
      </c>
      <c r="C29" s="44" t="s">
        <v>187</v>
      </c>
      <c r="D29" s="45">
        <v>15</v>
      </c>
      <c r="E29" s="46">
        <v>5670.32</v>
      </c>
      <c r="F29" s="44"/>
      <c r="G29" s="44"/>
      <c r="H29" s="46">
        <v>469.73</v>
      </c>
      <c r="I29" s="46">
        <f t="shared" si="0"/>
        <v>469.73</v>
      </c>
      <c r="J29" s="80">
        <f t="shared" si="1"/>
        <v>5200.59</v>
      </c>
      <c r="K29" s="85"/>
    </row>
    <row r="30" spans="1:11" ht="25.5" customHeight="1" x14ac:dyDescent="0.25">
      <c r="A30" s="31">
        <v>18</v>
      </c>
      <c r="B30" s="9" t="s">
        <v>304</v>
      </c>
      <c r="C30" s="10" t="s">
        <v>187</v>
      </c>
      <c r="D30" s="1">
        <v>15</v>
      </c>
      <c r="E30" s="13">
        <v>5670.32</v>
      </c>
      <c r="F30" s="10"/>
      <c r="G30" s="10"/>
      <c r="H30" s="13">
        <v>469.73</v>
      </c>
      <c r="I30" s="13">
        <f t="shared" si="0"/>
        <v>469.73</v>
      </c>
      <c r="J30" s="15">
        <f t="shared" si="1"/>
        <v>5200.59</v>
      </c>
      <c r="K30" s="36"/>
    </row>
    <row r="31" spans="1:11" ht="25.5" customHeight="1" x14ac:dyDescent="0.25">
      <c r="A31" s="31">
        <v>19</v>
      </c>
      <c r="B31" s="9" t="s">
        <v>305</v>
      </c>
      <c r="C31" s="10" t="s">
        <v>187</v>
      </c>
      <c r="D31" s="1">
        <v>15</v>
      </c>
      <c r="E31" s="13">
        <v>5670.32</v>
      </c>
      <c r="F31" s="10"/>
      <c r="G31" s="10"/>
      <c r="H31" s="13">
        <v>469.73</v>
      </c>
      <c r="I31" s="13">
        <f t="shared" si="0"/>
        <v>469.73</v>
      </c>
      <c r="J31" s="15">
        <f t="shared" si="1"/>
        <v>5200.59</v>
      </c>
      <c r="K31" s="36"/>
    </row>
    <row r="32" spans="1:11" ht="25.5" customHeight="1" x14ac:dyDescent="0.25">
      <c r="A32" s="31">
        <v>20</v>
      </c>
      <c r="B32" s="9" t="s">
        <v>306</v>
      </c>
      <c r="C32" s="10" t="s">
        <v>187</v>
      </c>
      <c r="D32" s="1">
        <v>15</v>
      </c>
      <c r="E32" s="13">
        <v>5670.32</v>
      </c>
      <c r="F32" s="10"/>
      <c r="G32" s="10"/>
      <c r="H32" s="13">
        <v>469.73</v>
      </c>
      <c r="I32" s="13">
        <f t="shared" si="0"/>
        <v>469.73</v>
      </c>
      <c r="J32" s="15">
        <f t="shared" si="1"/>
        <v>5200.59</v>
      </c>
      <c r="K32" s="36"/>
    </row>
    <row r="33" spans="1:13" ht="25.5" customHeight="1" x14ac:dyDescent="0.25">
      <c r="A33" s="31">
        <v>21</v>
      </c>
      <c r="B33" s="9" t="s">
        <v>185</v>
      </c>
      <c r="C33" s="10" t="s">
        <v>187</v>
      </c>
      <c r="D33" s="1">
        <v>15</v>
      </c>
      <c r="E33" s="20">
        <v>3074</v>
      </c>
      <c r="F33" s="20"/>
      <c r="G33" s="10"/>
      <c r="H33" s="13">
        <v>55.13</v>
      </c>
      <c r="I33" s="18">
        <f t="shared" si="0"/>
        <v>55.13</v>
      </c>
      <c r="J33" s="15">
        <f t="shared" si="1"/>
        <v>3018.87</v>
      </c>
      <c r="K33" s="36"/>
    </row>
    <row r="34" spans="1:13" x14ac:dyDescent="0.25">
      <c r="A34" s="152"/>
      <c r="B34" s="194"/>
      <c r="C34" s="194"/>
      <c r="D34" s="194"/>
      <c r="E34" s="194"/>
      <c r="F34" s="194"/>
      <c r="G34" s="194"/>
      <c r="H34" s="194"/>
      <c r="I34" s="194"/>
      <c r="J34" s="194"/>
      <c r="K34" s="184"/>
    </row>
    <row r="35" spans="1:13" x14ac:dyDescent="0.25">
      <c r="A35" s="179" t="s">
        <v>241</v>
      </c>
      <c r="B35" s="204"/>
      <c r="C35" s="204"/>
      <c r="D35" s="204"/>
      <c r="E35" s="204"/>
      <c r="F35" s="204"/>
      <c r="G35" s="204"/>
      <c r="H35" s="204"/>
      <c r="I35" s="204"/>
      <c r="J35" s="204"/>
      <c r="K35" s="181"/>
    </row>
    <row r="36" spans="1:13" s="89" customFormat="1" ht="25.5" customHeight="1" x14ac:dyDescent="0.25">
      <c r="A36" s="31">
        <v>1</v>
      </c>
      <c r="B36" s="2" t="s">
        <v>188</v>
      </c>
      <c r="C36" s="2" t="s">
        <v>255</v>
      </c>
      <c r="D36" s="1">
        <v>15</v>
      </c>
      <c r="E36" s="15">
        <v>7361.35</v>
      </c>
      <c r="F36" s="17"/>
      <c r="G36" s="17"/>
      <c r="H36" s="15">
        <v>759.004368</v>
      </c>
      <c r="I36" s="18">
        <f>F36+H36</f>
        <v>759.004368</v>
      </c>
      <c r="J36" s="15">
        <f>E36-I36</f>
        <v>6602.3456320000005</v>
      </c>
      <c r="K36" s="123"/>
      <c r="L36" s="91"/>
    </row>
    <row r="37" spans="1:13" ht="25.5" customHeight="1" x14ac:dyDescent="0.25">
      <c r="A37" s="31">
        <v>2</v>
      </c>
      <c r="B37" s="9" t="s">
        <v>193</v>
      </c>
      <c r="C37" s="10" t="s">
        <v>189</v>
      </c>
      <c r="D37" s="1">
        <v>15</v>
      </c>
      <c r="E37" s="13">
        <v>6030</v>
      </c>
      <c r="F37" s="10"/>
      <c r="G37" s="10"/>
      <c r="H37" s="13">
        <v>527.27</v>
      </c>
      <c r="I37" s="13">
        <f>G37+H37</f>
        <v>527.27</v>
      </c>
      <c r="J37" s="15">
        <f>E37+F37-I37</f>
        <v>5502.73</v>
      </c>
      <c r="K37" s="36"/>
    </row>
    <row r="38" spans="1:13" ht="25.5" customHeight="1" x14ac:dyDescent="0.25">
      <c r="A38" s="31">
        <v>3</v>
      </c>
      <c r="B38" s="9" t="s">
        <v>279</v>
      </c>
      <c r="C38" s="10" t="s">
        <v>189</v>
      </c>
      <c r="D38" s="1">
        <v>15</v>
      </c>
      <c r="E38" s="25">
        <v>6030</v>
      </c>
      <c r="F38" s="10"/>
      <c r="G38" s="10"/>
      <c r="H38" s="25">
        <v>527.27</v>
      </c>
      <c r="I38" s="13">
        <f>G38+H38</f>
        <v>527.27</v>
      </c>
      <c r="J38" s="15">
        <f>E38+F38-I38</f>
        <v>5502.73</v>
      </c>
      <c r="K38" s="36"/>
    </row>
    <row r="39" spans="1:13" x14ac:dyDescent="0.25">
      <c r="A39" s="182"/>
      <c r="B39" s="137"/>
      <c r="C39" s="137"/>
      <c r="D39" s="137"/>
      <c r="E39" s="137"/>
      <c r="F39" s="137"/>
      <c r="G39" s="137"/>
      <c r="H39" s="137"/>
      <c r="I39" s="137"/>
      <c r="J39" s="137"/>
      <c r="K39" s="183"/>
      <c r="L39" s="120"/>
    </row>
    <row r="40" spans="1:13" x14ac:dyDescent="0.25">
      <c r="A40" s="179" t="s">
        <v>243</v>
      </c>
      <c r="B40" s="204"/>
      <c r="C40" s="204"/>
      <c r="D40" s="204"/>
      <c r="E40" s="204"/>
      <c r="F40" s="204"/>
      <c r="G40" s="204"/>
      <c r="H40" s="204"/>
      <c r="I40" s="204"/>
      <c r="J40" s="204"/>
      <c r="K40" s="181"/>
    </row>
    <row r="41" spans="1:13" ht="25.5" customHeight="1" x14ac:dyDescent="0.25">
      <c r="A41" s="31">
        <v>1</v>
      </c>
      <c r="B41" s="9" t="s">
        <v>191</v>
      </c>
      <c r="C41" s="10" t="s">
        <v>197</v>
      </c>
      <c r="D41" s="1">
        <v>15</v>
      </c>
      <c r="E41" s="25">
        <v>5670.32</v>
      </c>
      <c r="F41" s="10"/>
      <c r="G41" s="10"/>
      <c r="H41" s="13">
        <v>469.73</v>
      </c>
      <c r="I41" s="13">
        <f t="shared" ref="I41:I49" si="2">G41+H41</f>
        <v>469.73</v>
      </c>
      <c r="J41" s="15">
        <f t="shared" ref="J41:J49" si="3">E41+F41-I41</f>
        <v>5200.59</v>
      </c>
      <c r="K41" s="36"/>
    </row>
    <row r="42" spans="1:13" ht="25.5" customHeight="1" x14ac:dyDescent="0.25">
      <c r="A42" s="34">
        <v>2</v>
      </c>
      <c r="B42" s="9" t="s">
        <v>192</v>
      </c>
      <c r="C42" s="10" t="s">
        <v>197</v>
      </c>
      <c r="D42" s="1">
        <v>15</v>
      </c>
      <c r="E42" s="25">
        <v>5670.32</v>
      </c>
      <c r="F42" s="10"/>
      <c r="G42" s="10"/>
      <c r="H42" s="13">
        <v>469.73</v>
      </c>
      <c r="I42" s="13">
        <f t="shared" si="2"/>
        <v>469.73</v>
      </c>
      <c r="J42" s="15">
        <f t="shared" si="3"/>
        <v>5200.59</v>
      </c>
      <c r="K42" s="36"/>
    </row>
    <row r="43" spans="1:13" ht="25.5" customHeight="1" x14ac:dyDescent="0.25">
      <c r="A43" s="34">
        <v>3</v>
      </c>
      <c r="B43" s="9" t="s">
        <v>195</v>
      </c>
      <c r="C43" s="10" t="s">
        <v>197</v>
      </c>
      <c r="D43" s="1">
        <v>15</v>
      </c>
      <c r="E43" s="25">
        <v>5670.32</v>
      </c>
      <c r="F43" s="10"/>
      <c r="G43" s="10"/>
      <c r="H43" s="13">
        <v>469.73</v>
      </c>
      <c r="I43" s="13">
        <f t="shared" si="2"/>
        <v>469.73</v>
      </c>
      <c r="J43" s="15">
        <f t="shared" si="3"/>
        <v>5200.59</v>
      </c>
      <c r="K43" s="36"/>
    </row>
    <row r="44" spans="1:13" ht="25.5" customHeight="1" x14ac:dyDescent="0.25">
      <c r="A44" s="34">
        <v>4</v>
      </c>
      <c r="B44" s="9" t="s">
        <v>190</v>
      </c>
      <c r="C44" s="10" t="s">
        <v>197</v>
      </c>
      <c r="D44" s="1">
        <v>15</v>
      </c>
      <c r="E44" s="25">
        <v>5670.32</v>
      </c>
      <c r="F44" s="10"/>
      <c r="G44" s="10"/>
      <c r="H44" s="13">
        <v>469.73</v>
      </c>
      <c r="I44" s="13">
        <f t="shared" si="2"/>
        <v>469.73</v>
      </c>
      <c r="J44" s="15">
        <f t="shared" si="3"/>
        <v>5200.59</v>
      </c>
      <c r="K44" s="36"/>
    </row>
    <row r="45" spans="1:13" ht="25.5" customHeight="1" x14ac:dyDescent="0.25">
      <c r="A45" s="34">
        <v>5</v>
      </c>
      <c r="B45" s="9" t="s">
        <v>196</v>
      </c>
      <c r="C45" s="10" t="s">
        <v>197</v>
      </c>
      <c r="D45" s="1">
        <v>15</v>
      </c>
      <c r="E45" s="25">
        <v>5670.32</v>
      </c>
      <c r="F45" s="10"/>
      <c r="G45" s="10"/>
      <c r="H45" s="13">
        <v>469.73</v>
      </c>
      <c r="I45" s="13">
        <f t="shared" si="2"/>
        <v>469.73</v>
      </c>
      <c r="J45" s="15">
        <f t="shared" si="3"/>
        <v>5200.59</v>
      </c>
      <c r="K45" s="36"/>
    </row>
    <row r="46" spans="1:13" ht="25.5" customHeight="1" x14ac:dyDescent="0.25">
      <c r="A46" s="34">
        <v>6</v>
      </c>
      <c r="B46" s="9" t="s">
        <v>263</v>
      </c>
      <c r="C46" s="10" t="s">
        <v>197</v>
      </c>
      <c r="D46" s="1">
        <v>15</v>
      </c>
      <c r="E46" s="25">
        <v>5670.32</v>
      </c>
      <c r="F46" s="10"/>
      <c r="G46" s="10"/>
      <c r="H46" s="13">
        <v>469.73</v>
      </c>
      <c r="I46" s="13">
        <f t="shared" si="2"/>
        <v>469.73</v>
      </c>
      <c r="J46" s="15">
        <f t="shared" si="3"/>
        <v>5200.59</v>
      </c>
      <c r="K46" s="36"/>
    </row>
    <row r="47" spans="1:13" ht="25.5" customHeight="1" x14ac:dyDescent="0.25">
      <c r="A47" s="34">
        <v>7</v>
      </c>
      <c r="B47" s="81" t="s">
        <v>277</v>
      </c>
      <c r="C47" s="10" t="s">
        <v>197</v>
      </c>
      <c r="D47" s="83">
        <v>15</v>
      </c>
      <c r="E47" s="25">
        <v>5670.32</v>
      </c>
      <c r="F47" s="10"/>
      <c r="G47" s="10"/>
      <c r="H47" s="13">
        <v>469.73</v>
      </c>
      <c r="I47" s="13">
        <f t="shared" si="2"/>
        <v>469.73</v>
      </c>
      <c r="J47" s="15">
        <f t="shared" si="3"/>
        <v>5200.59</v>
      </c>
      <c r="K47" s="84"/>
    </row>
    <row r="48" spans="1:13" ht="25.5" customHeight="1" x14ac:dyDescent="0.25">
      <c r="A48" s="34">
        <v>8</v>
      </c>
      <c r="B48" s="81" t="s">
        <v>261</v>
      </c>
      <c r="C48" s="82" t="s">
        <v>197</v>
      </c>
      <c r="D48" s="83">
        <v>15</v>
      </c>
      <c r="E48" s="25">
        <v>5670.32</v>
      </c>
      <c r="F48" s="10"/>
      <c r="G48" s="10"/>
      <c r="H48" s="13">
        <v>469.73</v>
      </c>
      <c r="I48" s="13">
        <f t="shared" si="2"/>
        <v>469.73</v>
      </c>
      <c r="J48" s="15">
        <f t="shared" si="3"/>
        <v>5200.59</v>
      </c>
      <c r="K48" s="84"/>
      <c r="M48" s="122"/>
    </row>
    <row r="49" spans="1:11" ht="25.5" customHeight="1" thickBot="1" x14ac:dyDescent="0.3">
      <c r="A49" s="93">
        <v>9</v>
      </c>
      <c r="B49" s="49" t="s">
        <v>194</v>
      </c>
      <c r="C49" s="50" t="s">
        <v>197</v>
      </c>
      <c r="D49" s="55">
        <v>15</v>
      </c>
      <c r="E49" s="86">
        <v>5670.32</v>
      </c>
      <c r="F49" s="50"/>
      <c r="G49" s="50"/>
      <c r="H49" s="51">
        <v>469.73</v>
      </c>
      <c r="I49" s="51">
        <f t="shared" si="2"/>
        <v>469.73</v>
      </c>
      <c r="J49" s="53">
        <f t="shared" si="3"/>
        <v>5200.59</v>
      </c>
      <c r="K49" s="104"/>
    </row>
    <row r="50" spans="1:11" ht="15.75" thickBot="1" x14ac:dyDescent="0.3">
      <c r="A50" s="175" t="s">
        <v>200</v>
      </c>
      <c r="B50" s="176"/>
      <c r="C50" s="176"/>
      <c r="D50" s="176"/>
      <c r="E50" s="96">
        <f>SUM(E8:E10,E13:E33,E36:E38,E41:E49)</f>
        <v>210837.68310000014</v>
      </c>
      <c r="F50" s="97">
        <f>SUM(F8:F10,F13:F33,F36:F38,F41:F49)</f>
        <v>0</v>
      </c>
      <c r="G50" s="96">
        <f>SUM(G41:G49,G36:G38,G13:G33,G8:G10)</f>
        <v>0</v>
      </c>
      <c r="H50" s="96">
        <f>SUM(H41:H49,H36:H38,H13:H33,H8:H10)</f>
        <v>18162.431806159992</v>
      </c>
      <c r="I50" s="96">
        <f>SUM(I41:I49,I36:I38,I13:I33,I8:I10)</f>
        <v>18162.431806159992</v>
      </c>
      <c r="J50" s="96">
        <f>SUM(J8:J10,J13:J33,J36:J38,J41:J49)</f>
        <v>192675.25129383994</v>
      </c>
      <c r="K50" s="98"/>
    </row>
    <row r="56" spans="1:11" x14ac:dyDescent="0.25">
      <c r="B56" s="56" t="s">
        <v>232</v>
      </c>
      <c r="E56" s="174" t="s">
        <v>233</v>
      </c>
      <c r="F56" s="137"/>
      <c r="G56" s="137"/>
      <c r="J56" s="137" t="s">
        <v>235</v>
      </c>
      <c r="K56" s="137"/>
    </row>
    <row r="57" spans="1:11" x14ac:dyDescent="0.25">
      <c r="B57" s="75" t="s">
        <v>237</v>
      </c>
      <c r="E57" s="125" t="s">
        <v>234</v>
      </c>
      <c r="F57" s="125"/>
      <c r="G57" s="125"/>
      <c r="J57" s="125" t="s">
        <v>236</v>
      </c>
      <c r="K57" s="125"/>
    </row>
  </sheetData>
  <mergeCells count="16">
    <mergeCell ref="A12:K12"/>
    <mergeCell ref="A11:K11"/>
    <mergeCell ref="A35:K35"/>
    <mergeCell ref="A34:K34"/>
    <mergeCell ref="A40:K40"/>
    <mergeCell ref="A39:K39"/>
    <mergeCell ref="A1:B5"/>
    <mergeCell ref="C1:K3"/>
    <mergeCell ref="C4:K4"/>
    <mergeCell ref="C5:K5"/>
    <mergeCell ref="A6:K6"/>
    <mergeCell ref="E56:G56"/>
    <mergeCell ref="E57:G57"/>
    <mergeCell ref="J56:K56"/>
    <mergeCell ref="J57:K57"/>
    <mergeCell ref="A50:D50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M15" sqref="M15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7"/>
      <c r="B1" s="58"/>
      <c r="C1" s="185" t="s">
        <v>230</v>
      </c>
      <c r="D1" s="185"/>
      <c r="E1" s="185"/>
      <c r="F1" s="185"/>
      <c r="G1" s="185"/>
      <c r="H1" s="185"/>
      <c r="I1" s="185"/>
      <c r="J1" s="186"/>
    </row>
    <row r="2" spans="1:10" ht="14.25" customHeight="1" x14ac:dyDescent="0.25">
      <c r="A2" s="59"/>
      <c r="C2" s="187"/>
      <c r="D2" s="187"/>
      <c r="E2" s="187"/>
      <c r="F2" s="187"/>
      <c r="G2" s="187"/>
      <c r="H2" s="187"/>
      <c r="I2" s="187"/>
      <c r="J2" s="188"/>
    </row>
    <row r="3" spans="1:10" ht="14.25" customHeight="1" x14ac:dyDescent="0.25">
      <c r="A3" s="59"/>
      <c r="C3" s="187"/>
      <c r="D3" s="187"/>
      <c r="E3" s="187"/>
      <c r="F3" s="187"/>
      <c r="G3" s="187"/>
      <c r="H3" s="187"/>
      <c r="I3" s="187"/>
      <c r="J3" s="188"/>
    </row>
    <row r="4" spans="1:10" ht="21" customHeight="1" x14ac:dyDescent="0.35">
      <c r="A4" s="59"/>
      <c r="C4" s="192" t="s">
        <v>231</v>
      </c>
      <c r="D4" s="192"/>
      <c r="E4" s="192"/>
      <c r="F4" s="192"/>
      <c r="G4" s="192"/>
      <c r="H4" s="192"/>
      <c r="I4" s="192"/>
      <c r="J4" s="193"/>
    </row>
    <row r="5" spans="1:10" ht="14.25" customHeight="1" x14ac:dyDescent="0.25">
      <c r="A5" s="59"/>
      <c r="C5" s="177" t="s">
        <v>301</v>
      </c>
      <c r="D5" s="177"/>
      <c r="E5" s="177"/>
      <c r="F5" s="177"/>
      <c r="G5" s="177"/>
      <c r="H5" s="177"/>
      <c r="I5" s="177"/>
      <c r="J5" s="178"/>
    </row>
    <row r="6" spans="1:10" x14ac:dyDescent="0.25">
      <c r="A6" s="179" t="s">
        <v>207</v>
      </c>
      <c r="B6" s="180"/>
      <c r="C6" s="180"/>
      <c r="D6" s="180"/>
      <c r="E6" s="180"/>
      <c r="F6" s="180"/>
      <c r="G6" s="180"/>
      <c r="H6" s="180"/>
      <c r="I6" s="180"/>
      <c r="J6" s="181"/>
    </row>
    <row r="7" spans="1:10" ht="30" customHeight="1" x14ac:dyDescent="0.25">
      <c r="A7" s="60" t="s">
        <v>14</v>
      </c>
      <c r="B7" s="61" t="s">
        <v>76</v>
      </c>
      <c r="C7" s="61" t="s">
        <v>215</v>
      </c>
      <c r="D7" s="62" t="s">
        <v>216</v>
      </c>
      <c r="E7" s="62" t="s">
        <v>217</v>
      </c>
      <c r="F7" s="62" t="s">
        <v>276</v>
      </c>
      <c r="G7" s="61" t="s">
        <v>77</v>
      </c>
      <c r="H7" s="62" t="s">
        <v>218</v>
      </c>
      <c r="I7" s="62" t="s">
        <v>219</v>
      </c>
      <c r="J7" s="63" t="s">
        <v>22</v>
      </c>
    </row>
    <row r="8" spans="1:10" ht="25.5" customHeight="1" x14ac:dyDescent="0.25">
      <c r="A8" s="31">
        <v>1</v>
      </c>
      <c r="B8" s="2" t="s">
        <v>220</v>
      </c>
      <c r="C8" s="11" t="s">
        <v>208</v>
      </c>
      <c r="D8" s="13">
        <v>4031.83</v>
      </c>
      <c r="E8" s="76"/>
      <c r="F8" s="76"/>
      <c r="G8" s="76"/>
      <c r="H8" s="76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221</v>
      </c>
      <c r="C9" s="10" t="s">
        <v>209</v>
      </c>
      <c r="D9" s="13">
        <v>2696.74</v>
      </c>
      <c r="E9" s="76"/>
      <c r="F9" s="76"/>
      <c r="G9" s="76"/>
      <c r="H9" s="76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222</v>
      </c>
      <c r="C10" s="10" t="s">
        <v>210</v>
      </c>
      <c r="D10" s="13">
        <v>4375.49</v>
      </c>
      <c r="E10" s="76"/>
      <c r="F10" s="76"/>
      <c r="G10" s="76"/>
      <c r="H10" s="76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223</v>
      </c>
      <c r="C11" s="10" t="s">
        <v>209</v>
      </c>
      <c r="D11" s="13">
        <v>2959.86</v>
      </c>
      <c r="E11" s="76"/>
      <c r="F11" s="76"/>
      <c r="G11" s="76"/>
      <c r="H11" s="76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224</v>
      </c>
      <c r="C12" s="10" t="s">
        <v>209</v>
      </c>
      <c r="D12" s="13">
        <v>3995.06</v>
      </c>
      <c r="E12" s="76"/>
      <c r="F12" s="76"/>
      <c r="G12" s="76"/>
      <c r="H12" s="76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225</v>
      </c>
      <c r="C13" s="10" t="s">
        <v>211</v>
      </c>
      <c r="D13" s="13">
        <v>6032.27</v>
      </c>
      <c r="E13" s="76"/>
      <c r="F13" s="76"/>
      <c r="G13" s="76"/>
      <c r="H13" s="76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226</v>
      </c>
      <c r="C14" s="10" t="s">
        <v>209</v>
      </c>
      <c r="D14" s="13">
        <v>2882.35</v>
      </c>
      <c r="E14" s="76"/>
      <c r="F14" s="76"/>
      <c r="G14" s="76"/>
      <c r="H14" s="76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280</v>
      </c>
      <c r="C15" s="10" t="s">
        <v>281</v>
      </c>
      <c r="D15" s="13">
        <v>4560.59</v>
      </c>
      <c r="E15" s="76"/>
      <c r="F15" s="76"/>
      <c r="G15" s="76"/>
      <c r="H15" s="76"/>
      <c r="I15" s="13">
        <f>D15</f>
        <v>4560.59</v>
      </c>
      <c r="J15" s="10"/>
    </row>
    <row r="16" spans="1:10" ht="10.5" customHeight="1" x14ac:dyDescent="0.25">
      <c r="A16" s="148"/>
      <c r="B16" s="149"/>
      <c r="C16" s="149"/>
      <c r="D16" s="149"/>
      <c r="E16" s="149"/>
      <c r="F16" s="149"/>
      <c r="G16" s="149"/>
      <c r="H16" s="149"/>
      <c r="I16" s="149"/>
      <c r="J16" s="150"/>
    </row>
    <row r="17" spans="1:10" x14ac:dyDescent="0.25">
      <c r="A17" s="189" t="s">
        <v>212</v>
      </c>
      <c r="B17" s="190"/>
      <c r="C17" s="190"/>
      <c r="D17" s="190"/>
      <c r="E17" s="190"/>
      <c r="F17" s="190"/>
      <c r="G17" s="190"/>
      <c r="H17" s="190"/>
      <c r="I17" s="190"/>
      <c r="J17" s="191"/>
    </row>
    <row r="18" spans="1:10" ht="25.5" customHeight="1" x14ac:dyDescent="0.25">
      <c r="A18" s="34">
        <v>9</v>
      </c>
      <c r="B18" s="65" t="s">
        <v>227</v>
      </c>
      <c r="C18" s="24" t="s">
        <v>213</v>
      </c>
      <c r="D18" s="25">
        <v>2290.59</v>
      </c>
      <c r="E18" s="77"/>
      <c r="F18" s="77"/>
      <c r="G18" s="77"/>
      <c r="H18" s="77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228</v>
      </c>
      <c r="C19" s="11" t="s">
        <v>238</v>
      </c>
      <c r="D19" s="13">
        <v>3264.17</v>
      </c>
      <c r="E19" s="76"/>
      <c r="F19" s="13">
        <v>500</v>
      </c>
      <c r="G19" s="76"/>
      <c r="H19" s="76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69" t="s">
        <v>229</v>
      </c>
      <c r="C20" s="50" t="s">
        <v>214</v>
      </c>
      <c r="D20" s="51">
        <v>5197.68</v>
      </c>
      <c r="E20" s="78"/>
      <c r="F20" s="78"/>
      <c r="G20" s="78"/>
      <c r="H20" s="78"/>
      <c r="I20" s="51">
        <f>D20</f>
        <v>5197.68</v>
      </c>
      <c r="J20" s="54"/>
    </row>
    <row r="21" spans="1:10" ht="15.75" thickBot="1" x14ac:dyDescent="0.3">
      <c r="A21" s="175" t="s">
        <v>200</v>
      </c>
      <c r="B21" s="176"/>
      <c r="C21" s="176"/>
      <c r="D21" s="97">
        <f>SUM(D8:D20)</f>
        <v>42286.63</v>
      </c>
      <c r="E21" s="105"/>
      <c r="F21" s="105"/>
      <c r="G21" s="105"/>
      <c r="H21" s="105"/>
      <c r="I21" s="97">
        <f>SUM(I8:I20)</f>
        <v>41786.629999999997</v>
      </c>
      <c r="J21" s="106"/>
    </row>
    <row r="28" spans="1:10" x14ac:dyDescent="0.25">
      <c r="B28" s="56" t="s">
        <v>232</v>
      </c>
      <c r="D28" s="137" t="s">
        <v>233</v>
      </c>
      <c r="E28" s="137"/>
      <c r="F28" s="137"/>
      <c r="G28" s="137"/>
      <c r="I28" s="137" t="s">
        <v>235</v>
      </c>
      <c r="J28" s="137"/>
    </row>
    <row r="29" spans="1:10" x14ac:dyDescent="0.25">
      <c r="B29" s="75" t="s">
        <v>237</v>
      </c>
      <c r="D29" s="125" t="s">
        <v>234</v>
      </c>
      <c r="E29" s="125"/>
      <c r="F29" s="125"/>
      <c r="G29" s="125"/>
      <c r="I29" s="125" t="s">
        <v>236</v>
      </c>
      <c r="J29" s="125"/>
    </row>
    <row r="30" spans="1:10" x14ac:dyDescent="0.25">
      <c r="D30" s="125"/>
      <c r="E30" s="125"/>
      <c r="F30" s="125"/>
      <c r="G30" s="125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2023-09-13T18:19:32Z</cp:lastPrinted>
  <dcterms:created xsi:type="dcterms:W3CDTF">2022-01-11T15:32:18Z</dcterms:created>
  <dcterms:modified xsi:type="dcterms:W3CDTF">2023-09-13T18:21:37Z</dcterms:modified>
</cp:coreProperties>
</file>