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3. Marzo 2022\"/>
    </mc:Choice>
  </mc:AlternateContent>
  <xr:revisionPtr revIDLastSave="0" documentId="13_ncr:1_{A9CA2714-E9B3-425C-B3EE-851C61DE8485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6" l="1"/>
  <c r="F48" i="6"/>
  <c r="H48" i="6"/>
  <c r="I48" i="6"/>
  <c r="J48" i="6"/>
  <c r="K19" i="1"/>
  <c r="J19" i="1"/>
  <c r="E19" i="1"/>
  <c r="H19" i="1"/>
  <c r="I19" i="1"/>
  <c r="K18" i="1"/>
  <c r="K21" i="5" l="1"/>
  <c r="K20" i="5"/>
  <c r="K19" i="5"/>
  <c r="K18" i="5"/>
  <c r="K9" i="5"/>
  <c r="K10" i="5"/>
  <c r="K11" i="5"/>
  <c r="K12" i="5"/>
  <c r="K13" i="5"/>
  <c r="K14" i="5"/>
  <c r="K15" i="5"/>
  <c r="K8" i="5"/>
  <c r="J14" i="5"/>
  <c r="J8" i="5"/>
  <c r="J18" i="5"/>
  <c r="J19" i="5"/>
  <c r="J20" i="5"/>
  <c r="J21" i="5"/>
  <c r="J9" i="5"/>
  <c r="J10" i="5"/>
  <c r="J11" i="5"/>
  <c r="J12" i="5"/>
  <c r="J13" i="5"/>
  <c r="J15" i="5"/>
  <c r="K98" i="4" l="1"/>
  <c r="E45" i="2"/>
  <c r="I45" i="2"/>
  <c r="J45" i="2"/>
  <c r="K45" i="2"/>
  <c r="I30" i="6"/>
  <c r="K44" i="2" l="1"/>
  <c r="E98" i="4" l="1"/>
  <c r="I98" i="4"/>
  <c r="I34" i="6" l="1"/>
  <c r="J34" i="6" s="1"/>
  <c r="J74" i="4"/>
  <c r="K74" i="4" s="1"/>
  <c r="D22" i="5" l="1"/>
  <c r="H22" i="5"/>
  <c r="H45" i="2"/>
  <c r="F45" i="2"/>
  <c r="F98" i="4"/>
  <c r="H98" i="4"/>
  <c r="I29" i="6"/>
  <c r="J29" i="6" s="1"/>
  <c r="J72" i="4" l="1"/>
  <c r="K72" i="4" s="1"/>
  <c r="J80" i="4" l="1"/>
  <c r="K80" i="4" s="1"/>
  <c r="J81" i="4"/>
  <c r="K81" i="4" s="1"/>
  <c r="J29" i="4" l="1"/>
  <c r="K29" i="4" s="1"/>
  <c r="J24" i="4"/>
  <c r="K24" i="4" s="1"/>
  <c r="J38" i="4" l="1"/>
  <c r="K38" i="4" s="1"/>
  <c r="J42" i="4"/>
  <c r="K42" i="4" s="1"/>
  <c r="J14" i="4"/>
  <c r="K14" i="4" s="1"/>
  <c r="J13" i="4"/>
  <c r="K13" i="4" s="1"/>
  <c r="I28" i="6"/>
  <c r="J28" i="6" s="1"/>
  <c r="J75" i="4"/>
  <c r="K75" i="4" s="1"/>
  <c r="J39" i="4" l="1"/>
  <c r="K39" i="4" s="1"/>
  <c r="J10" i="2" l="1"/>
  <c r="I39" i="6" l="1"/>
  <c r="J39" i="6" s="1"/>
  <c r="J20" i="4" l="1"/>
  <c r="K20" i="4" s="1"/>
  <c r="J19" i="4"/>
  <c r="I47" i="6" l="1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6" i="6"/>
  <c r="J36" i="6" s="1"/>
  <c r="I35" i="6"/>
  <c r="J35" i="6" s="1"/>
  <c r="I31" i="6"/>
  <c r="J31" i="6" s="1"/>
  <c r="I27" i="6"/>
  <c r="J27" i="6" s="1"/>
  <c r="I26" i="6"/>
  <c r="J26" i="6" s="1"/>
  <c r="I25" i="6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4" i="6"/>
  <c r="J14" i="6" s="1"/>
  <c r="I11" i="6"/>
  <c r="J11" i="6" s="1"/>
  <c r="I10" i="6"/>
  <c r="J10" i="6" s="1"/>
  <c r="I9" i="6"/>
  <c r="J9" i="6" s="1"/>
  <c r="I8" i="6"/>
  <c r="J8" i="6" l="1"/>
  <c r="J8" i="2"/>
  <c r="J9" i="4"/>
  <c r="K9" i="4" s="1"/>
  <c r="J44" i="2"/>
  <c r="J38" i="2"/>
  <c r="K38" i="2" s="1"/>
  <c r="J39" i="2"/>
  <c r="K39" i="2" s="1"/>
  <c r="J40" i="2"/>
  <c r="K40" i="2" s="1"/>
  <c r="J41" i="2"/>
  <c r="K41" i="2" s="1"/>
  <c r="J37" i="2"/>
  <c r="K37" i="2" s="1"/>
  <c r="J33" i="2"/>
  <c r="K33" i="2" s="1"/>
  <c r="J34" i="2"/>
  <c r="K34" i="2" s="1"/>
  <c r="J32" i="2"/>
  <c r="K32" i="2" s="1"/>
  <c r="J27" i="2"/>
  <c r="K27" i="2" s="1"/>
  <c r="J28" i="2"/>
  <c r="K28" i="2" s="1"/>
  <c r="J29" i="2"/>
  <c r="K29" i="2" s="1"/>
  <c r="J26" i="2"/>
  <c r="K26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8" i="2"/>
  <c r="K18" i="2" s="1"/>
  <c r="J19" i="2"/>
  <c r="K19" i="2" s="1"/>
  <c r="J20" i="2"/>
  <c r="K20" i="2" s="1"/>
  <c r="J21" i="2"/>
  <c r="K21" i="2" s="1"/>
  <c r="J22" i="2"/>
  <c r="K22" i="2" s="1"/>
  <c r="J23" i="2"/>
  <c r="K23" i="2" s="1"/>
  <c r="J8" i="4"/>
  <c r="J16" i="4"/>
  <c r="K8" i="4" l="1"/>
  <c r="K8" i="2"/>
  <c r="J66" i="4" l="1"/>
  <c r="K66" i="4" s="1"/>
  <c r="J32" i="4" l="1"/>
  <c r="K32" i="4" s="1"/>
  <c r="J45" i="4" l="1"/>
  <c r="K45" i="4" s="1"/>
  <c r="J44" i="4"/>
  <c r="O82" i="4" l="1"/>
  <c r="O83" i="4" s="1"/>
  <c r="O84" i="4" s="1"/>
  <c r="O86" i="4" s="1"/>
  <c r="J50" i="4" l="1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7" i="4"/>
  <c r="K67" i="4" s="1"/>
  <c r="J68" i="4"/>
  <c r="K68" i="4" s="1"/>
  <c r="J69" i="4"/>
  <c r="K69" i="4" s="1"/>
  <c r="J70" i="4"/>
  <c r="K70" i="4" s="1"/>
  <c r="J71" i="4"/>
  <c r="K71" i="4" s="1"/>
  <c r="J73" i="4"/>
  <c r="K73" i="4" s="1"/>
  <c r="J76" i="4"/>
  <c r="K76" i="4" s="1"/>
  <c r="J77" i="4"/>
  <c r="K77" i="4" s="1"/>
  <c r="J78" i="4"/>
  <c r="K78" i="4" s="1"/>
  <c r="J79" i="4"/>
  <c r="K79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49" i="4"/>
  <c r="K49" i="4" s="1"/>
  <c r="J25" i="4"/>
  <c r="K25" i="4" s="1"/>
  <c r="J26" i="4"/>
  <c r="K26" i="4" s="1"/>
  <c r="J27" i="4"/>
  <c r="K27" i="4" s="1"/>
  <c r="J28" i="4"/>
  <c r="K28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3" i="4"/>
  <c r="K43" i="4" s="1"/>
  <c r="K44" i="4"/>
  <c r="J46" i="4"/>
  <c r="K46" i="4" s="1"/>
  <c r="J23" i="4"/>
  <c r="K23" i="4" s="1"/>
  <c r="J15" i="4"/>
  <c r="K15" i="4" s="1"/>
  <c r="K16" i="4"/>
  <c r="J17" i="4"/>
  <c r="K17" i="4" s="1"/>
  <c r="J18" i="4"/>
  <c r="K18" i="4" s="1"/>
  <c r="K19" i="4"/>
  <c r="J10" i="4"/>
  <c r="J98" i="4" l="1"/>
  <c r="K10" i="4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<sst xmlns="http://schemas.openxmlformats.org/spreadsheetml/2006/main" count="460" uniqueCount="306">
  <si>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</si>
  <si>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</si>
  <si>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</si>
  <si>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</si>
  <si>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</si>
  <si>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</si>
  <si>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</si>
  <si>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</si>
  <si>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</si>
  <si>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</si>
  <si>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</si>
  <si>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</si>
  <si>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</si>
  <si>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</si>
  <si>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</si>
  <si>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</si>
  <si>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</si>
  <si>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</si>
  <si>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</si>
  <si>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</si>
  <si>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</si>
  <si>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</si>
  <si>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</si>
  <si>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</si>
  <si>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</si>
  <si>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</si>
  <si>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</si>
  <si>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</si>
  <si>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</si>
  <si>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</si>
  <si>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</si>
  <si>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</si>
  <si>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</si>
  <si>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</si>
  <si>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</si>
  <si>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</si>
  <si>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</si>
  <si>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</si>
  <si>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</si>
  <si>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</si>
  <si>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 xml:space="preserve">Villanueva Ana Isabel </t>
  </si>
  <si>
    <t>Palacios Santiago Hilda Guillermina</t>
  </si>
  <si>
    <t>González Piz Agustín</t>
  </si>
  <si>
    <t xml:space="preserve">Monroy Martínez Francisco Javier </t>
  </si>
  <si>
    <t>Topete Valdez Ana Xóchitl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</si>
  <si>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</si>
  <si>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</si>
  <si>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</si>
  <si>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</si>
  <si>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</si>
  <si>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</si>
  <si>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</si>
  <si>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</si>
  <si>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</si>
  <si>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</si>
  <si>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</si>
  <si>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</si>
  <si>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</si>
  <si>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</si>
  <si>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</si>
  <si>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Directora Casa de Cultura </t>
  </si>
  <si>
    <t xml:space="preserve">Director Desarrollo Rural </t>
  </si>
  <si>
    <t xml:space="preserve">Director Deportes </t>
  </si>
  <si>
    <t xml:space="preserve">Director Transparencia </t>
  </si>
  <si>
    <t xml:space="preserve">Directora Ecologia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</si>
  <si>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</si>
  <si>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</si>
  <si>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</si>
  <si>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</si>
  <si>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</si>
  <si>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>Directora Catastro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</si>
  <si>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</si>
  <si>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</si>
  <si>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</si>
  <si>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</si>
  <si>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</si>
  <si>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</si>
  <si>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</si>
  <si>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</si>
  <si>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</si>
  <si>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</si>
  <si>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</si>
  <si>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</si>
  <si>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</si>
  <si>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</si>
  <si>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</si>
  <si>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</si>
  <si>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</si>
  <si>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</si>
  <si>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</si>
  <si>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</si>
  <si>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</si>
  <si>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</si>
  <si>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</si>
  <si>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</si>
  <si>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</si>
  <si>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</si>
  <si>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</si>
  <si>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</si>
  <si>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</si>
  <si>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</si>
  <si>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</si>
  <si>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</si>
  <si>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</si>
  <si>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</si>
  <si>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</si>
  <si>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</si>
  <si>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</si>
  <si>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</si>
  <si>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</si>
  <si>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</si>
  <si>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</si>
  <si>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</si>
  <si>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</si>
  <si>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</si>
  <si>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</si>
  <si>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</si>
  <si>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 xml:space="preserve">María Cruz López Flores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</si>
  <si>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</si>
  <si>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</si>
  <si>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</si>
  <si>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</si>
  <si>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</si>
  <si>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</si>
  <si>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</si>
  <si>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</si>
  <si>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</si>
  <si>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</si>
  <si>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</si>
  <si>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</si>
  <si>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</si>
  <si>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</si>
  <si>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</si>
  <si>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</si>
  <si>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</si>
  <si>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</si>
  <si>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</si>
  <si>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</si>
  <si>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</si>
  <si>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</si>
  <si>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</si>
  <si>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</si>
  <si>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</si>
  <si>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</si>
  <si>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</si>
  <si>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</si>
  <si>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</si>
  <si>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</si>
  <si>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</si>
  <si>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</si>
  <si>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</si>
  <si>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</si>
  <si>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</si>
  <si>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</si>
  <si>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</si>
  <si>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</si>
  <si>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</si>
  <si>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</si>
  <si>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</si>
  <si>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</si>
  <si>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</si>
  <si>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</si>
  <si>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</si>
  <si>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</si>
  <si>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</si>
  <si>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</si>
  <si>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</si>
  <si>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</si>
  <si>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</si>
  <si>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</si>
  <si>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</si>
  <si>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</si>
  <si>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</si>
  <si>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</si>
  <si>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</si>
  <si>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</si>
  <si>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</si>
  <si>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</si>
  <si>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</si>
  <si>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</si>
  <si>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</si>
  <si>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</si>
  <si>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</si>
  <si>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</si>
  <si>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</si>
  <si>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</si>
  <si>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</si>
  <si>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</si>
  <si>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</si>
  <si>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</si>
  <si>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</si>
  <si>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</si>
  <si>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</si>
  <si>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</si>
  <si>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</si>
  <si>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</si>
  <si>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</si>
  <si>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</si>
  <si>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</si>
  <si>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</si>
  <si>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 xml:space="preserve">Policia de Linea </t>
  </si>
  <si>
    <t>Valdez Valderrama Carlos Alonso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</si>
  <si>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</si>
  <si>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</si>
  <si>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</si>
  <si>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</si>
  <si>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</si>
  <si>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</si>
  <si>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</si>
  <si>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</si>
  <si>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</si>
  <si>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</si>
  <si>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</si>
  <si>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</si>
  <si>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</si>
  <si>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</si>
  <si>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</si>
  <si>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</si>
  <si>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</si>
  <si>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</si>
  <si>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</si>
  <si>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</si>
  <si>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</si>
  <si>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</si>
  <si>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</si>
  <si>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</si>
  <si>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</si>
  <si>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</si>
  <si>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</si>
  <si>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</si>
  <si>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</si>
  <si>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</si>
  <si>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</si>
  <si>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</si>
  <si>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</si>
  <si>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</si>
  <si>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</si>
  <si>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</si>
  <si>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</si>
  <si>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</si>
  <si>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</si>
  <si>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</si>
  <si>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</si>
  <si>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</si>
  <si>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</si>
  <si>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</si>
  <si>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</si>
  <si>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</si>
  <si>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</si>
  <si>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</si>
  <si>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</si>
  <si>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</si>
  <si>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</si>
  <si>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</si>
  <si>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</si>
  <si>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</si>
  <si>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</si>
  <si>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</si>
  <si>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</si>
  <si>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</si>
  <si>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</si>
  <si>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</si>
  <si>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</si>
  <si>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</si>
  <si>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</si>
  <si>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</si>
  <si>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Enfermera </t>
  </si>
  <si>
    <t xml:space="preserve">Vega Ayon Elizabeht </t>
  </si>
  <si>
    <t xml:space="preserve">Chavéz Zuñiga Antonio Alexis </t>
  </si>
  <si>
    <t xml:space="preserve">Luna Perez Salvador </t>
  </si>
  <si>
    <t>Caldera Solis Jorge Alberto</t>
  </si>
  <si>
    <t xml:space="preserve">Maestro </t>
  </si>
  <si>
    <t xml:space="preserve">Silva Flores Victor Alfonso </t>
  </si>
  <si>
    <t>Montes Zambrano M. Antonio</t>
  </si>
  <si>
    <t xml:space="preserve">HORAS EXTRAS </t>
  </si>
  <si>
    <t>HORAS EXTRAS</t>
  </si>
  <si>
    <t xml:space="preserve">Gonzalez Garcia Jorge Arturo </t>
  </si>
  <si>
    <t xml:space="preserve">Corona Ayala Armando </t>
  </si>
  <si>
    <t xml:space="preserve">Valdez Rosales Nelyda </t>
  </si>
  <si>
    <t xml:space="preserve">Hidalgo Carrillo Iván Alejandro </t>
  </si>
  <si>
    <t>DEL 01 AL 15 DE MARZO 2022</t>
  </si>
  <si>
    <t>Director Protección Civil</t>
  </si>
  <si>
    <t>Valdez Medida Martin Guadalupe</t>
  </si>
  <si>
    <t xml:space="preserve">RETENCIÓN POR PENSIÓN ALIMENTICIA </t>
  </si>
  <si>
    <t xml:space="preserve"> Yesenia</t>
  </si>
  <si>
    <t xml:space="preserve"> Isidro Guadalupe</t>
  </si>
  <si>
    <t xml:space="preserve">Oscar Rodolfo </t>
  </si>
  <si>
    <t xml:space="preserve"> Manuel Gerardo</t>
  </si>
  <si>
    <t xml:space="preserve"> Lorenzo</t>
  </si>
  <si>
    <t xml:space="preserve"> Iliana </t>
  </si>
  <si>
    <t xml:space="preserve"> Jesus David</t>
  </si>
  <si>
    <t>Jose Isabel</t>
  </si>
  <si>
    <t xml:space="preserve"> Jose Guadalupe </t>
  </si>
  <si>
    <t xml:space="preserve"> J. Jesus </t>
  </si>
  <si>
    <t xml:space="preserve"> Abel </t>
  </si>
  <si>
    <t xml:space="preserve"> Jose Juan </t>
  </si>
  <si>
    <t xml:space="preserve"> Mario Arturo </t>
  </si>
  <si>
    <t xml:space="preserve"> Juan Carlos </t>
  </si>
  <si>
    <t xml:space="preserve"> Jesus </t>
  </si>
  <si>
    <t xml:space="preserve"> Pablo Ivan </t>
  </si>
  <si>
    <t xml:space="preserve"> Alejandra Marlenne </t>
  </si>
  <si>
    <t xml:space="preserve"> Carlos Enrique </t>
  </si>
  <si>
    <t xml:space="preserve"> Cecilia </t>
  </si>
  <si>
    <t xml:space="preserve"> Jose Luis </t>
  </si>
  <si>
    <t xml:space="preserve">Rosario Jasmin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</si>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</sst>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0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5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44" fontId="0" fillId="0" borderId="5" xfId="1" applyFont="1" applyBorder="1" applyAlignment="1">
      <alignment vertical="center"/>
    </xf>
    <xf numFmtId="44" fontId="1" fillId="0" borderId="5" xfId="1" applyFont="1" applyFill="1" applyBorder="1" applyAlignment="1">
      <alignment horizontal="left" vertical="center" wrapText="1"/>
    </xf>
    <xf numFmtId="44" fontId="1" fillId="0" borderId="5" xfId="1" applyFont="1" applyFill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44" fontId="8" fillId="0" borderId="5" xfId="1" applyFont="1" applyFill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0" fillId="0" borderId="15" xfId="0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0" fillId="0" borderId="15" xfId="0" applyBorder="1"/>
    <xf numFmtId="0" fontId="8" fillId="0" borderId="19" xfId="0" applyFont="1" applyBorder="1" applyAlignment="1">
      <alignment horizontal="left" vertical="center"/>
    </xf>
    <xf numFmtId="0" fontId="0" fillId="0" borderId="19" xfId="0" applyBorder="1"/>
    <xf numFmtId="44" fontId="2" fillId="4" borderId="21" xfId="0" applyNumberFormat="1" applyFont="1" applyFill="1" applyBorder="1"/>
    <xf numFmtId="0" fontId="2" fillId="4" borderId="21" xfId="0" applyFont="1" applyFill="1" applyBorder="1"/>
    <xf numFmtId="0" fontId="2" fillId="4" borderId="22" xfId="0" applyFont="1" applyFill="1" applyBorder="1"/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44" fontId="0" fillId="0" borderId="5" xfId="0" applyNumberFormat="1" applyBorder="1" applyAlignment="1">
      <alignment vertical="center"/>
    </xf>
    <xf numFmtId="0" fontId="0" fillId="0" borderId="5" xfId="0" applyBorder="1" applyAlignment="1">
      <alignment horizontal="center"/>
    </xf>
    <xf numFmtId="0" fontId="0" fillId="4" borderId="22" xfId="0" applyFill="1" applyBorder="1"/>
    <xf numFmtId="0" fontId="0" fillId="0" borderId="27" xfId="0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0" fillId="0" borderId="28" xfId="1" applyFont="1" applyBorder="1" applyAlignment="1">
      <alignment vertical="center"/>
    </xf>
    <xf numFmtId="0" fontId="0" fillId="0" borderId="29" xfId="0" applyBorder="1" applyAlignment="1">
      <alignment vertical="center"/>
    </xf>
    <xf numFmtId="44" fontId="0" fillId="0" borderId="28" xfId="0" applyNumberForma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1" xfId="0" applyBorder="1" applyAlignment="1">
      <alignment horizontal="center" vertical="center"/>
    </xf>
    <xf numFmtId="44" fontId="0" fillId="0" borderId="31" xfId="1" applyFont="1" applyBorder="1" applyAlignment="1">
      <alignment vertical="center"/>
    </xf>
    <xf numFmtId="44" fontId="1" fillId="0" borderId="31" xfId="1" applyFont="1" applyFill="1" applyBorder="1" applyAlignment="1">
      <alignment horizontal="left" vertical="center" wrapText="1"/>
    </xf>
    <xf numFmtId="44" fontId="1" fillId="0" borderId="31" xfId="1" applyFont="1" applyFill="1" applyBorder="1" applyAlignment="1">
      <alignment horizontal="left" vertical="center"/>
    </xf>
    <xf numFmtId="0" fontId="0" fillId="0" borderId="32" xfId="0" applyBorder="1"/>
    <xf numFmtId="0" fontId="0" fillId="0" borderId="32" xfId="0" applyBorder="1" applyAlignment="1">
      <alignment vertical="center"/>
    </xf>
    <xf numFmtId="0" fontId="0" fillId="0" borderId="1" xfId="0" applyBorder="1" applyAlignment="1">
      <alignment horizontal="center"/>
    </xf>
    <xf numFmtId="43" fontId="2" fillId="2" borderId="21" xfId="0" applyNumberFormat="1" applyFont="1" applyFill="1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11" fillId="2" borderId="12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/>
    </xf>
    <xf numFmtId="0" fontId="0" fillId="0" borderId="31" xfId="0" applyBorder="1" applyAlignment="1">
      <alignment horizontal="left"/>
    </xf>
    <xf numFmtId="0" fontId="0" fillId="0" borderId="5" xfId="0" applyBorder="1" applyAlignment="1">
      <alignment horizontal="left" vertical="center"/>
    </xf>
    <xf numFmtId="0" fontId="2" fillId="2" borderId="21" xfId="0" applyFont="1" applyFill="1" applyBorder="1"/>
    <xf numFmtId="44" fontId="2" fillId="2" borderId="21" xfId="0" applyNumberFormat="1" applyFont="1" applyFill="1" applyBorder="1"/>
    <xf numFmtId="0" fontId="0" fillId="0" borderId="15" xfId="0" applyBorder="1" applyAlignment="1">
      <alignment horizontal="left"/>
    </xf>
    <xf numFmtId="0" fontId="0" fillId="0" borderId="31" xfId="0" applyBorder="1" applyAlignment="1">
      <alignment horizontal="left" vertical="center"/>
    </xf>
    <xf numFmtId="44" fontId="0" fillId="0" borderId="31" xfId="1" applyFont="1" applyBorder="1" applyAlignment="1">
      <alignment horizontal="left" vertical="center"/>
    </xf>
    <xf numFmtId="8" fontId="0" fillId="0" borderId="31" xfId="1" applyNumberFormat="1" applyFont="1" applyBorder="1" applyAlignment="1">
      <alignment horizontal="center" vertical="center"/>
    </xf>
    <xf numFmtId="44" fontId="0" fillId="0" borderId="31" xfId="1" applyFont="1" applyBorder="1" applyAlignment="1">
      <alignment horizontal="center" vertical="center"/>
    </xf>
    <xf numFmtId="44" fontId="0" fillId="0" borderId="31" xfId="0" applyNumberFormat="1" applyBorder="1" applyAlignment="1">
      <alignment horizontal="left" vertical="center"/>
    </xf>
    <xf numFmtId="0" fontId="0" fillId="0" borderId="32" xfId="0" applyBorder="1" applyAlignment="1">
      <alignment horizontal="left"/>
    </xf>
    <xf numFmtId="44" fontId="2" fillId="2" borderId="21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5" xfId="0" applyNumberFormat="1" applyBorder="1" applyAlignment="1">
      <alignment vertical="center"/>
    </xf>
    <xf numFmtId="43" fontId="0" fillId="0" borderId="31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0" fillId="0" borderId="31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44" fontId="0" fillId="0" borderId="34" xfId="1" applyFont="1" applyFill="1" applyBorder="1" applyAlignment="1">
      <alignment vertical="center"/>
    </xf>
    <xf numFmtId="0" fontId="0" fillId="0" borderId="28" xfId="0" applyBorder="1" applyAlignment="1">
      <alignment horizontal="left" vertical="center"/>
    </xf>
    <xf numFmtId="44" fontId="0" fillId="0" borderId="28" xfId="1" applyFont="1" applyFill="1" applyBorder="1" applyAlignment="1">
      <alignment vertical="center"/>
    </xf>
    <xf numFmtId="0" fontId="3" fillId="0" borderId="28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44" fontId="2" fillId="2" borderId="24" xfId="0" applyNumberFormat="1" applyFont="1" applyFill="1" applyBorder="1"/>
    <xf numFmtId="44" fontId="2" fillId="2" borderId="24" xfId="1" applyFont="1" applyFill="1" applyBorder="1"/>
    <xf numFmtId="0" fontId="2" fillId="2" borderId="24" xfId="0" applyFont="1" applyFill="1" applyBorder="1"/>
    <xf numFmtId="0" fontId="2" fillId="2" borderId="25" xfId="0" applyFont="1" applyFill="1" applyBorder="1"/>
    <xf numFmtId="0" fontId="5" fillId="0" borderId="36" xfId="0" applyFont="1" applyBorder="1" applyAlignment="1">
      <alignment vertical="center"/>
    </xf>
    <xf numFmtId="0" fontId="0" fillId="0" borderId="36" xfId="0" applyBorder="1" applyAlignment="1">
      <alignment vertical="center"/>
    </xf>
    <xf numFmtId="44" fontId="0" fillId="0" borderId="36" xfId="1" applyFont="1" applyBorder="1" applyAlignment="1">
      <alignment vertical="center"/>
    </xf>
    <xf numFmtId="44" fontId="1" fillId="0" borderId="36" xfId="1" applyFont="1" applyFill="1" applyBorder="1" applyAlignment="1">
      <alignment horizontal="left" vertical="center" wrapText="1"/>
    </xf>
    <xf numFmtId="44" fontId="1" fillId="0" borderId="36" xfId="1" applyFont="1" applyFill="1" applyBorder="1" applyAlignment="1">
      <alignment horizontal="left" vertical="center"/>
    </xf>
    <xf numFmtId="0" fontId="0" fillId="0" borderId="38" xfId="0" applyBorder="1" applyAlignment="1">
      <alignment horizontal="center" vertical="center"/>
    </xf>
    <xf numFmtId="44" fontId="1" fillId="0" borderId="39" xfId="1" applyFont="1" applyFill="1" applyBorder="1" applyAlignment="1">
      <alignment horizontal="left" vertical="center" wrapText="1"/>
    </xf>
    <xf numFmtId="44" fontId="1" fillId="0" borderId="39" xfId="1" applyFont="1" applyFill="1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5" fillId="0" borderId="39" xfId="0" applyFont="1" applyBorder="1" applyAlignment="1">
      <alignment vertical="center"/>
    </xf>
    <xf numFmtId="0" fontId="0" fillId="0" borderId="39" xfId="0" applyBorder="1" applyAlignment="1">
      <alignment vertical="center"/>
    </xf>
    <xf numFmtId="44" fontId="0" fillId="0" borderId="39" xfId="1" applyFont="1" applyBorder="1" applyAlignment="1">
      <alignment vertical="center"/>
    </xf>
    <xf numFmtId="0" fontId="0" fillId="0" borderId="40" xfId="0" applyBorder="1" applyAlignment="1">
      <alignment vertical="center"/>
    </xf>
    <xf numFmtId="0" fontId="8" fillId="0" borderId="3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/>
    <xf numFmtId="44" fontId="0" fillId="0" borderId="36" xfId="1" applyFont="1" applyFill="1" applyBorder="1" applyAlignment="1">
      <alignment vertical="center"/>
    </xf>
    <xf numFmtId="0" fontId="0" fillId="0" borderId="37" xfId="0" applyBorder="1"/>
    <xf numFmtId="0" fontId="8" fillId="0" borderId="14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0" fillId="0" borderId="29" xfId="0" applyBorder="1"/>
    <xf numFmtId="44" fontId="0" fillId="0" borderId="34" xfId="1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44" fontId="1" fillId="0" borderId="34" xfId="1" applyFont="1" applyFill="1" applyBorder="1" applyAlignment="1">
      <alignment horizontal="left" vertical="center" wrapText="1"/>
    </xf>
    <xf numFmtId="44" fontId="1" fillId="0" borderId="34" xfId="1" applyFont="1" applyFill="1" applyBorder="1" applyAlignment="1">
      <alignment horizontal="left" vertical="center"/>
    </xf>
    <xf numFmtId="0" fontId="0" fillId="0" borderId="42" xfId="0" applyBorder="1"/>
    <xf numFmtId="0" fontId="8" fillId="0" borderId="28" xfId="0" applyFont="1" applyBorder="1" applyAlignment="1">
      <alignment horizontal="center" vertical="center"/>
    </xf>
    <xf numFmtId="0" fontId="0" fillId="0" borderId="3" xfId="0" applyBorder="1"/>
    <xf numFmtId="44" fontId="0" fillId="0" borderId="3" xfId="1" applyFont="1" applyFill="1" applyBorder="1" applyAlignment="1">
      <alignment horizontal="left" vertical="center"/>
    </xf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43" xfId="0" applyBorder="1"/>
    <xf numFmtId="0" fontId="3" fillId="0" borderId="15" xfId="0" applyFont="1" applyBorder="1" applyAlignment="1">
      <alignment horizontal="left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21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9" fillId="5" borderId="12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13" xfId="0" applyFont="1" applyFill="1" applyBorder="1" applyAlignment="1">
      <alignment horizontal="left" wrapText="1"/>
    </xf>
    <xf numFmtId="0" fontId="2" fillId="4" borderId="26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5" borderId="12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13" xfId="0" applyFont="1" applyFill="1" applyBorder="1" applyAlignment="1">
      <alignment horizontal="left"/>
    </xf>
    <xf numFmtId="0" fontId="9" fillId="5" borderId="23" xfId="0" applyFont="1" applyFill="1" applyBorder="1" applyAlignment="1">
      <alignment horizontal="left" vertical="center"/>
    </xf>
    <xf numFmtId="0" fontId="9" fillId="5" borderId="24" xfId="0" applyFont="1" applyFill="1" applyBorder="1" applyAlignment="1">
      <alignment horizontal="left" vertical="center"/>
    </xf>
    <xf numFmtId="0" fontId="9" fillId="5" borderId="25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1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left" vertical="center"/>
    </xf>
    <xf numFmtId="0" fontId="9" fillId="5" borderId="10" xfId="0" applyFont="1" applyFill="1" applyBorder="1" applyAlignment="1">
      <alignment horizontal="left" vertical="center"/>
    </xf>
    <xf numFmtId="0" fontId="9" fillId="5" borderId="11" xfId="0" applyFont="1" applyFill="1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0" fillId="5" borderId="6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10" fillId="5" borderId="8" xfId="0" applyFont="1" applyFill="1" applyBorder="1" applyAlignment="1">
      <alignment horizontal="left"/>
    </xf>
    <xf numFmtId="0" fontId="9" fillId="5" borderId="6" xfId="0" applyFont="1" applyFill="1" applyBorder="1" applyAlignment="1">
      <alignment horizontal="left"/>
    </xf>
    <xf numFmtId="0" fontId="9" fillId="5" borderId="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3" fillId="5" borderId="23" xfId="0" applyFont="1" applyFill="1" applyBorder="1" applyAlignment="1">
      <alignment horizontal="left"/>
    </xf>
    <xf numFmtId="0" fontId="3" fillId="5" borderId="24" xfId="0" applyFont="1" applyFill="1" applyBorder="1" applyAlignment="1">
      <alignment horizontal="left"/>
    </xf>
    <xf numFmtId="0" fontId="3" fillId="5" borderId="25" xfId="0" applyFont="1" applyFill="1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3" fillId="5" borderId="9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11" xfId="0" applyFont="1" applyFill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0" fontId="3" fillId="5" borderId="12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13" xfId="0" applyFont="1" applyFill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left" vertical="center"/>
    </xf>
    <xf numFmtId="0" fontId="3" fillId="5" borderId="24" xfId="0" applyFont="1" applyFill="1" applyBorder="1" applyAlignment="1">
      <alignment horizontal="left" vertical="center"/>
    </xf>
    <xf numFmtId="0" fontId="3" fillId="5" borderId="25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13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4"/>
  <sheetViews>
    <sheetView workbookViewId="0">
      <selection activeCell="O15" sqref="O15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73"/>
      <c r="B1" s="152"/>
      <c r="C1" s="153" t="s">
        <v>0</v>
      </c>
      <c r="D1" s="153"/>
      <c r="E1" s="153"/>
      <c r="F1" s="153"/>
      <c r="G1" s="153"/>
      <c r="H1" s="153"/>
      <c r="I1" s="153"/>
      <c r="J1" s="153"/>
      <c r="K1" s="153"/>
      <c r="L1" s="154"/>
    </row>
    <row r="2" spans="1:12" x14ac:dyDescent="0.25">
      <c r="A2" s="75"/>
      <c r="B2" s="150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12" x14ac:dyDescent="0.25">
      <c r="A3" s="75"/>
      <c r="B3" s="150"/>
      <c r="C3" s="155"/>
      <c r="D3" s="155"/>
      <c r="E3" s="155"/>
      <c r="F3" s="155"/>
      <c r="G3" s="155"/>
      <c r="H3" s="155"/>
      <c r="I3" s="155"/>
      <c r="J3" s="155"/>
      <c r="K3" s="155"/>
      <c r="L3" s="156"/>
    </row>
    <row r="4" spans="1:12" x14ac:dyDescent="0.25">
      <c r="A4" s="75"/>
      <c r="B4" s="150"/>
      <c r="C4" s="157" t="s">
        <v>1</v>
      </c>
      <c r="D4" s="157"/>
      <c r="E4" s="157"/>
      <c r="F4" s="157"/>
      <c r="G4" s="157"/>
      <c r="H4" s="157"/>
      <c r="I4" s="157"/>
      <c r="J4" s="157"/>
      <c r="K4" s="157"/>
      <c r="L4" s="158"/>
    </row>
    <row r="5" spans="1:12" x14ac:dyDescent="0.25">
      <c r="A5" s="75"/>
      <c r="B5" s="150"/>
      <c r="C5" s="157"/>
      <c r="D5" s="157"/>
      <c r="E5" s="157"/>
      <c r="F5" s="157"/>
      <c r="G5" s="157"/>
      <c r="H5" s="157"/>
      <c r="I5" s="157"/>
      <c r="J5" s="157"/>
      <c r="K5" s="157"/>
      <c r="L5" s="158"/>
    </row>
    <row r="6" spans="1:12" ht="11.25" customHeight="1" x14ac:dyDescent="0.25">
      <c r="A6" s="75"/>
      <c r="B6" s="150"/>
      <c r="C6" s="159" t="s">
        <v>280</v>
      </c>
      <c r="D6" s="159"/>
      <c r="E6" s="159"/>
      <c r="F6" s="159"/>
      <c r="G6" s="159"/>
      <c r="H6" s="159"/>
      <c r="I6" s="159"/>
      <c r="J6" s="159"/>
      <c r="K6" s="159"/>
      <c r="L6" s="160"/>
    </row>
    <row r="7" spans="1:12" ht="15.75" x14ac:dyDescent="0.25">
      <c r="A7" s="161" t="s">
        <v>14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3"/>
    </row>
    <row r="8" spans="1:12" ht="45" x14ac:dyDescent="0.25">
      <c r="A8" s="33" t="s">
        <v>15</v>
      </c>
      <c r="B8" s="34" t="s">
        <v>16</v>
      </c>
      <c r="C8" s="34" t="s">
        <v>17</v>
      </c>
      <c r="D8" s="35" t="s">
        <v>95</v>
      </c>
      <c r="E8" s="35" t="s">
        <v>18</v>
      </c>
      <c r="F8" s="35" t="s">
        <v>19</v>
      </c>
      <c r="G8" s="34" t="s">
        <v>20</v>
      </c>
      <c r="H8" s="34" t="s">
        <v>2</v>
      </c>
      <c r="I8" s="35" t="s">
        <v>283</v>
      </c>
      <c r="J8" s="35" t="s">
        <v>21</v>
      </c>
      <c r="K8" s="35" t="s">
        <v>22</v>
      </c>
      <c r="L8" s="36" t="s">
        <v>23</v>
      </c>
    </row>
    <row r="9" spans="1:12" ht="27" customHeight="1" x14ac:dyDescent="0.25">
      <c r="A9" s="40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84"/>
    </row>
    <row r="10" spans="1:12" ht="27" customHeight="1" x14ac:dyDescent="0.25">
      <c r="A10" s="37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84"/>
    </row>
    <row r="11" spans="1:12" ht="27" customHeight="1" x14ac:dyDescent="0.25">
      <c r="A11" s="37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84"/>
    </row>
    <row r="12" spans="1:12" ht="27" customHeight="1" x14ac:dyDescent="0.25">
      <c r="A12" s="37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84"/>
    </row>
    <row r="13" spans="1:12" ht="27" customHeight="1" x14ac:dyDescent="0.25">
      <c r="A13" s="37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84"/>
    </row>
    <row r="14" spans="1:12" ht="27" customHeight="1" x14ac:dyDescent="0.25">
      <c r="A14" s="37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84"/>
    </row>
    <row r="15" spans="1:12" ht="27" customHeight="1" x14ac:dyDescent="0.25">
      <c r="A15" s="37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84"/>
    </row>
    <row r="16" spans="1:12" ht="27" customHeight="1" x14ac:dyDescent="0.25">
      <c r="A16" s="37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84"/>
    </row>
    <row r="17" spans="1:12" ht="27" customHeight="1" x14ac:dyDescent="0.25">
      <c r="A17" s="37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84"/>
    </row>
    <row r="18" spans="1:12" ht="27" customHeight="1" thickBot="1" x14ac:dyDescent="0.3">
      <c r="A18" s="62">
        <v>10</v>
      </c>
      <c r="B18" s="85" t="s">
        <v>13</v>
      </c>
      <c r="C18" s="65" t="s">
        <v>4</v>
      </c>
      <c r="D18" s="65">
        <v>15</v>
      </c>
      <c r="E18" s="86">
        <v>12350</v>
      </c>
      <c r="F18" s="87">
        <v>0</v>
      </c>
      <c r="G18" s="80"/>
      <c r="H18" s="86">
        <f t="shared" si="0"/>
        <v>1926.9211439999999</v>
      </c>
      <c r="I18" s="86">
        <v>2000</v>
      </c>
      <c r="J18" s="88">
        <f t="shared" si="1"/>
        <v>1926.9211439999999</v>
      </c>
      <c r="K18" s="89">
        <f>E18-I18-J18</f>
        <v>8423.0788560000001</v>
      </c>
      <c r="L18" s="90"/>
    </row>
    <row r="19" spans="1:12" ht="15.75" thickBot="1" x14ac:dyDescent="0.3">
      <c r="A19" s="151" t="s">
        <v>217</v>
      </c>
      <c r="B19" s="151"/>
      <c r="C19" s="82"/>
      <c r="D19" s="82"/>
      <c r="E19" s="83">
        <f>SUM(E9:E18)</f>
        <v>123500</v>
      </c>
      <c r="F19" s="82"/>
      <c r="G19" s="82"/>
      <c r="H19" s="83">
        <f>SUM(H9:H18)</f>
        <v>19269.211439999999</v>
      </c>
      <c r="I19" s="83">
        <f>SUM(I9:I18)</f>
        <v>2000</v>
      </c>
      <c r="J19" s="83">
        <f>SUM(J9:J18)</f>
        <v>19269.211439999999</v>
      </c>
      <c r="K19" s="83">
        <f>SUM(K9:K18)</f>
        <v>102230.78856000002</v>
      </c>
      <c r="L19" s="8"/>
    </row>
    <row r="23" spans="1:12" x14ac:dyDescent="0.25">
      <c r="B23" s="71" t="s">
        <v>251</v>
      </c>
      <c r="E23" s="149" t="s">
        <v>252</v>
      </c>
      <c r="F23" s="149"/>
      <c r="G23" s="149"/>
      <c r="K23" s="149" t="s">
        <v>254</v>
      </c>
      <c r="L23" s="149"/>
    </row>
    <row r="24" spans="1:12" x14ac:dyDescent="0.25">
      <c r="B24" s="92" t="s">
        <v>256</v>
      </c>
      <c r="E24" s="150" t="s">
        <v>253</v>
      </c>
      <c r="F24" s="150"/>
      <c r="G24" s="150"/>
      <c r="K24" s="150" t="s">
        <v>255</v>
      </c>
      <c r="L24" s="150"/>
    </row>
  </sheetData>
  <mergeCells count="10">
    <mergeCell ref="B1:B6"/>
    <mergeCell ref="C1:L3"/>
    <mergeCell ref="C4:L5"/>
    <mergeCell ref="C6:L6"/>
    <mergeCell ref="A7:L7"/>
    <mergeCell ref="E23:G23"/>
    <mergeCell ref="E24:G24"/>
    <mergeCell ref="K23:L23"/>
    <mergeCell ref="K24:L24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1"/>
  <sheetViews>
    <sheetView topLeftCell="A19" zoomScale="80" zoomScaleNormal="80" workbookViewId="0">
      <selection activeCell="Q30" sqref="Q30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34" customWidth="1"/>
  </cols>
  <sheetData>
    <row r="1" spans="1:12" ht="15" customHeight="1" x14ac:dyDescent="0.25">
      <c r="A1" s="166"/>
      <c r="B1" s="152"/>
      <c r="C1" s="153" t="s">
        <v>0</v>
      </c>
      <c r="D1" s="153"/>
      <c r="E1" s="153"/>
      <c r="F1" s="153"/>
      <c r="G1" s="153"/>
      <c r="H1" s="153"/>
      <c r="I1" s="153"/>
      <c r="J1" s="153"/>
      <c r="K1" s="153"/>
      <c r="L1" s="154"/>
    </row>
    <row r="2" spans="1:12" ht="15" customHeight="1" x14ac:dyDescent="0.25">
      <c r="A2" s="167"/>
      <c r="B2" s="150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12" ht="15" customHeight="1" x14ac:dyDescent="0.25">
      <c r="A3" s="167"/>
      <c r="B3" s="150"/>
      <c r="C3" s="155"/>
      <c r="D3" s="155"/>
      <c r="E3" s="155"/>
      <c r="F3" s="155"/>
      <c r="G3" s="155"/>
      <c r="H3" s="155"/>
      <c r="I3" s="155"/>
      <c r="J3" s="155"/>
      <c r="K3" s="155"/>
      <c r="L3" s="156"/>
    </row>
    <row r="4" spans="1:12" ht="24.75" customHeight="1" x14ac:dyDescent="0.35">
      <c r="A4" s="167"/>
      <c r="B4" s="150"/>
      <c r="C4" s="174" t="s">
        <v>93</v>
      </c>
      <c r="D4" s="174"/>
      <c r="E4" s="174"/>
      <c r="F4" s="174"/>
      <c r="G4" s="174"/>
      <c r="H4" s="174"/>
      <c r="I4" s="174"/>
      <c r="J4" s="174"/>
      <c r="K4" s="174"/>
      <c r="L4" s="175"/>
    </row>
    <row r="5" spans="1:12" x14ac:dyDescent="0.25">
      <c r="A5" s="167"/>
      <c r="B5" s="150"/>
      <c r="C5" s="176" t="s">
        <v>280</v>
      </c>
      <c r="D5" s="176"/>
      <c r="E5" s="176"/>
      <c r="F5" s="176"/>
      <c r="G5" s="176"/>
      <c r="H5" s="176"/>
      <c r="I5" s="176"/>
      <c r="J5" s="176"/>
      <c r="K5" s="176"/>
      <c r="L5" s="177"/>
    </row>
    <row r="6" spans="1:12" ht="15.75" x14ac:dyDescent="0.25">
      <c r="A6" s="168" t="s">
        <v>52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1:12" ht="30" x14ac:dyDescent="0.25">
      <c r="A7" s="33" t="s">
        <v>15</v>
      </c>
      <c r="B7" s="34" t="s">
        <v>88</v>
      </c>
      <c r="C7" s="34" t="s">
        <v>17</v>
      </c>
      <c r="D7" s="35" t="s">
        <v>95</v>
      </c>
      <c r="E7" s="34" t="s">
        <v>18</v>
      </c>
      <c r="F7" s="35" t="s">
        <v>19</v>
      </c>
      <c r="G7" s="34" t="s">
        <v>20</v>
      </c>
      <c r="H7" s="35" t="s">
        <v>274</v>
      </c>
      <c r="I7" s="34" t="s">
        <v>89</v>
      </c>
      <c r="J7" s="35" t="s">
        <v>90</v>
      </c>
      <c r="K7" s="34" t="s">
        <v>91</v>
      </c>
      <c r="L7" s="36" t="s">
        <v>92</v>
      </c>
    </row>
    <row r="8" spans="1:12" ht="25.5" customHeight="1" x14ac:dyDescent="0.25">
      <c r="A8" s="37">
        <v>1</v>
      </c>
      <c r="B8" s="10" t="s">
        <v>55</v>
      </c>
      <c r="C8" s="10" t="s">
        <v>56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9"/>
    </row>
    <row r="9" spans="1:12" ht="25.5" customHeight="1" x14ac:dyDescent="0.25">
      <c r="A9" s="37">
        <v>2</v>
      </c>
      <c r="B9" s="9" t="s">
        <v>25</v>
      </c>
      <c r="C9" s="10" t="s">
        <v>53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3" si="0">G9+I9</f>
        <v>1162.44</v>
      </c>
      <c r="K9" s="13">
        <f t="shared" ref="K9:K23" si="1">E9+F9-J9</f>
        <v>7608.5599999999995</v>
      </c>
      <c r="L9" s="39"/>
    </row>
    <row r="10" spans="1:12" ht="25.5" customHeight="1" x14ac:dyDescent="0.25">
      <c r="A10" s="37">
        <v>3</v>
      </c>
      <c r="B10" s="9" t="s">
        <v>27</v>
      </c>
      <c r="C10" s="10" t="s">
        <v>54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9"/>
    </row>
    <row r="11" spans="1:12" ht="25.5" customHeight="1" x14ac:dyDescent="0.25">
      <c r="A11" s="37">
        <v>4</v>
      </c>
      <c r="B11" s="9" t="s">
        <v>82</v>
      </c>
      <c r="C11" s="10" t="s">
        <v>83</v>
      </c>
      <c r="D11" s="1">
        <v>15</v>
      </c>
      <c r="E11" s="13">
        <v>7361.35</v>
      </c>
      <c r="F11" s="10"/>
      <c r="G11" s="10"/>
      <c r="H11" s="10"/>
      <c r="I11" s="13">
        <v>861.35</v>
      </c>
      <c r="J11" s="13">
        <f t="shared" si="0"/>
        <v>861.35</v>
      </c>
      <c r="K11" s="13">
        <f t="shared" si="1"/>
        <v>6500</v>
      </c>
      <c r="L11" s="39"/>
    </row>
    <row r="12" spans="1:12" ht="25.5" customHeight="1" x14ac:dyDescent="0.25">
      <c r="A12" s="37">
        <v>5</v>
      </c>
      <c r="B12" s="9" t="s">
        <v>26</v>
      </c>
      <c r="C12" s="10" t="s">
        <v>57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9"/>
    </row>
    <row r="13" spans="1:12" ht="25.5" customHeight="1" x14ac:dyDescent="0.25">
      <c r="A13" s="37">
        <v>6</v>
      </c>
      <c r="B13" s="9" t="s">
        <v>34</v>
      </c>
      <c r="C13" s="10" t="s">
        <v>58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9"/>
    </row>
    <row r="14" spans="1:12" ht="25.5" customHeight="1" x14ac:dyDescent="0.25">
      <c r="A14" s="37">
        <v>7</v>
      </c>
      <c r="B14" s="9" t="s">
        <v>39</v>
      </c>
      <c r="C14" s="11" t="s">
        <v>59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9"/>
    </row>
    <row r="15" spans="1:12" ht="25.5" customHeight="1" x14ac:dyDescent="0.25">
      <c r="A15" s="37">
        <v>8</v>
      </c>
      <c r="B15" s="9" t="s">
        <v>40</v>
      </c>
      <c r="C15" s="10" t="s">
        <v>60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9"/>
    </row>
    <row r="16" spans="1:12" ht="25.5" customHeight="1" x14ac:dyDescent="0.25">
      <c r="A16" s="37">
        <v>9</v>
      </c>
      <c r="B16" s="9" t="s">
        <v>43</v>
      </c>
      <c r="C16" s="10" t="s">
        <v>61</v>
      </c>
      <c r="D16" s="1">
        <v>15</v>
      </c>
      <c r="E16" s="13">
        <v>6358</v>
      </c>
      <c r="F16" s="10"/>
      <c r="G16" s="10"/>
      <c r="H16" s="10"/>
      <c r="I16" s="13">
        <v>655.41</v>
      </c>
      <c r="J16" s="13">
        <f t="shared" si="0"/>
        <v>655.41</v>
      </c>
      <c r="K16" s="13">
        <f t="shared" si="1"/>
        <v>5702.59</v>
      </c>
      <c r="L16" s="39"/>
    </row>
    <row r="17" spans="1:12" ht="25.5" customHeight="1" x14ac:dyDescent="0.25">
      <c r="A17" s="37">
        <v>10</v>
      </c>
      <c r="B17" s="9" t="s">
        <v>42</v>
      </c>
      <c r="C17" s="10" t="s">
        <v>62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9"/>
    </row>
    <row r="18" spans="1:12" ht="26.25" customHeight="1" x14ac:dyDescent="0.25">
      <c r="A18" s="37">
        <v>11</v>
      </c>
      <c r="B18" s="9" t="s">
        <v>45</v>
      </c>
      <c r="C18" s="10" t="s">
        <v>63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9"/>
    </row>
    <row r="19" spans="1:12" ht="25.5" customHeight="1" x14ac:dyDescent="0.25">
      <c r="A19" s="37">
        <v>12</v>
      </c>
      <c r="B19" s="9" t="s">
        <v>44</v>
      </c>
      <c r="C19" s="10" t="s">
        <v>64</v>
      </c>
      <c r="D19" s="1">
        <v>15</v>
      </c>
      <c r="E19" s="13">
        <v>6111.18</v>
      </c>
      <c r="F19" s="10"/>
      <c r="G19" s="10"/>
      <c r="H19" s="10"/>
      <c r="I19" s="13">
        <v>611.17999999999995</v>
      </c>
      <c r="J19" s="13">
        <f t="shared" si="0"/>
        <v>611.17999999999995</v>
      </c>
      <c r="K19" s="13">
        <f t="shared" si="1"/>
        <v>5500</v>
      </c>
      <c r="L19" s="39"/>
    </row>
    <row r="20" spans="1:12" ht="25.5" customHeight="1" x14ac:dyDescent="0.25">
      <c r="A20" s="37">
        <v>13</v>
      </c>
      <c r="B20" s="9" t="s">
        <v>35</v>
      </c>
      <c r="C20" s="10" t="s">
        <v>65</v>
      </c>
      <c r="D20" s="1">
        <v>15</v>
      </c>
      <c r="E20" s="13">
        <v>3821.65</v>
      </c>
      <c r="F20" s="10"/>
      <c r="G20" s="10"/>
      <c r="H20" s="10"/>
      <c r="I20" s="13">
        <v>280.64999999999998</v>
      </c>
      <c r="J20" s="13">
        <f t="shared" si="0"/>
        <v>280.64999999999998</v>
      </c>
      <c r="K20" s="13">
        <f t="shared" si="1"/>
        <v>3541</v>
      </c>
      <c r="L20" s="39"/>
    </row>
    <row r="21" spans="1:12" ht="25.5" customHeight="1" x14ac:dyDescent="0.25">
      <c r="A21" s="37">
        <v>14</v>
      </c>
      <c r="B21" s="9" t="s">
        <v>28</v>
      </c>
      <c r="C21" s="10" t="s">
        <v>67</v>
      </c>
      <c r="D21" s="1">
        <v>15</v>
      </c>
      <c r="E21" s="13">
        <v>5436.85</v>
      </c>
      <c r="F21" s="10"/>
      <c r="G21" s="10"/>
      <c r="H21" s="13"/>
      <c r="I21" s="13">
        <v>491.84</v>
      </c>
      <c r="J21" s="13">
        <f t="shared" si="0"/>
        <v>491.84</v>
      </c>
      <c r="K21" s="13">
        <f>E21+F21+H21-J21</f>
        <v>4945.01</v>
      </c>
      <c r="L21" s="39"/>
    </row>
    <row r="22" spans="1:12" ht="25.5" customHeight="1" x14ac:dyDescent="0.25">
      <c r="A22" s="37">
        <v>15</v>
      </c>
      <c r="B22" s="9" t="s">
        <v>29</v>
      </c>
      <c r="C22" s="10" t="s">
        <v>67</v>
      </c>
      <c r="D22" s="1">
        <v>15</v>
      </c>
      <c r="E22" s="13">
        <v>4559.9799999999996</v>
      </c>
      <c r="F22" s="10"/>
      <c r="G22" s="10"/>
      <c r="H22" s="10"/>
      <c r="I22" s="13">
        <v>360.98</v>
      </c>
      <c r="J22" s="13">
        <f t="shared" si="0"/>
        <v>360.98</v>
      </c>
      <c r="K22" s="13">
        <f t="shared" si="1"/>
        <v>4199</v>
      </c>
      <c r="L22" s="39"/>
    </row>
    <row r="23" spans="1:12" ht="25.5" customHeight="1" x14ac:dyDescent="0.25">
      <c r="A23" s="37">
        <v>16</v>
      </c>
      <c r="B23" s="9" t="s">
        <v>41</v>
      </c>
      <c r="C23" s="10" t="s">
        <v>66</v>
      </c>
      <c r="D23" s="1">
        <v>15</v>
      </c>
      <c r="E23" s="13">
        <v>3154.01</v>
      </c>
      <c r="F23" s="10"/>
      <c r="G23" s="10"/>
      <c r="H23" s="10"/>
      <c r="I23" s="13">
        <v>62.66</v>
      </c>
      <c r="J23" s="13">
        <f t="shared" si="0"/>
        <v>62.66</v>
      </c>
      <c r="K23" s="13">
        <f t="shared" si="1"/>
        <v>3091.3500000000004</v>
      </c>
      <c r="L23" s="39"/>
    </row>
    <row r="24" spans="1:12" ht="20.25" customHeight="1" thickBot="1" x14ac:dyDescent="0.3">
      <c r="A24" s="181"/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3"/>
    </row>
    <row r="25" spans="1:12" ht="16.5" thickBot="1" x14ac:dyDescent="0.3">
      <c r="A25" s="171" t="s">
        <v>24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3"/>
    </row>
    <row r="26" spans="1:12" ht="25.5" customHeight="1" x14ac:dyDescent="0.25">
      <c r="A26" s="40">
        <v>1</v>
      </c>
      <c r="B26" s="32" t="s">
        <v>30</v>
      </c>
      <c r="C26" s="50" t="s">
        <v>68</v>
      </c>
      <c r="D26" s="51">
        <v>15</v>
      </c>
      <c r="E26" s="25">
        <v>10540.39</v>
      </c>
      <c r="F26" s="24"/>
      <c r="G26" s="24"/>
      <c r="H26" s="24"/>
      <c r="I26" s="25">
        <v>1540.38</v>
      </c>
      <c r="J26" s="25">
        <f>G26+I26</f>
        <v>1540.38</v>
      </c>
      <c r="K26" s="52">
        <f>E26+F26-J26</f>
        <v>9000.0099999999984</v>
      </c>
      <c r="L26" s="41"/>
    </row>
    <row r="27" spans="1:12" ht="25.5" customHeight="1" x14ac:dyDescent="0.25">
      <c r="A27" s="37">
        <v>2</v>
      </c>
      <c r="B27" s="9" t="s">
        <v>31</v>
      </c>
      <c r="C27" s="10" t="s">
        <v>69</v>
      </c>
      <c r="D27" s="12">
        <v>15</v>
      </c>
      <c r="E27" s="14">
        <v>7375</v>
      </c>
      <c r="F27" s="10"/>
      <c r="G27" s="10"/>
      <c r="H27" s="10"/>
      <c r="I27" s="13">
        <v>864.92</v>
      </c>
      <c r="J27" s="25">
        <f t="shared" ref="J27:J29" si="2">G27+I27</f>
        <v>864.92</v>
      </c>
      <c r="K27" s="52">
        <f>E27+F27-J27</f>
        <v>6510.08</v>
      </c>
      <c r="L27" s="39"/>
    </row>
    <row r="28" spans="1:12" ht="25.5" customHeight="1" x14ac:dyDescent="0.25">
      <c r="A28" s="37">
        <v>3</v>
      </c>
      <c r="B28" s="9" t="s">
        <v>32</v>
      </c>
      <c r="C28" s="10" t="s">
        <v>70</v>
      </c>
      <c r="D28" s="12">
        <v>15</v>
      </c>
      <c r="E28" s="13">
        <v>6111.18</v>
      </c>
      <c r="F28" s="10"/>
      <c r="G28" s="10"/>
      <c r="H28" s="10"/>
      <c r="I28" s="13">
        <v>611.17999999999995</v>
      </c>
      <c r="J28" s="25">
        <f t="shared" si="2"/>
        <v>611.17999999999995</v>
      </c>
      <c r="K28" s="52">
        <f t="shared" ref="K28:K29" si="3">E28+F28-J28</f>
        <v>5500</v>
      </c>
      <c r="L28" s="39"/>
    </row>
    <row r="29" spans="1:12" ht="25.5" customHeight="1" x14ac:dyDescent="0.25">
      <c r="A29" s="37">
        <v>4</v>
      </c>
      <c r="B29" s="9" t="s">
        <v>33</v>
      </c>
      <c r="C29" s="10" t="s">
        <v>71</v>
      </c>
      <c r="D29" s="12">
        <v>15</v>
      </c>
      <c r="E29" s="13">
        <v>4907.08</v>
      </c>
      <c r="F29" s="10"/>
      <c r="G29" s="10"/>
      <c r="H29" s="10"/>
      <c r="I29" s="13">
        <v>407.08</v>
      </c>
      <c r="J29" s="25">
        <f t="shared" si="2"/>
        <v>407.08</v>
      </c>
      <c r="K29" s="52">
        <f t="shared" si="3"/>
        <v>4500</v>
      </c>
      <c r="L29" s="39"/>
    </row>
    <row r="30" spans="1:12" ht="19.5" customHeight="1" thickBot="1" x14ac:dyDescent="0.3">
      <c r="A30" s="181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3"/>
    </row>
    <row r="31" spans="1:12" ht="15.75" x14ac:dyDescent="0.25">
      <c r="A31" s="178" t="s">
        <v>72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80"/>
    </row>
    <row r="32" spans="1:12" ht="25.5" customHeight="1" x14ac:dyDescent="0.25">
      <c r="A32" s="37">
        <v>1</v>
      </c>
      <c r="B32" s="9" t="s">
        <v>36</v>
      </c>
      <c r="C32" s="10" t="s">
        <v>73</v>
      </c>
      <c r="D32" s="1">
        <v>15</v>
      </c>
      <c r="E32" s="13">
        <v>8360</v>
      </c>
      <c r="F32" s="10"/>
      <c r="G32" s="10"/>
      <c r="H32" s="10"/>
      <c r="I32" s="13">
        <v>1074.657144</v>
      </c>
      <c r="J32" s="13">
        <f>G32+I32</f>
        <v>1074.657144</v>
      </c>
      <c r="K32" s="13">
        <f>E32+F32-J32</f>
        <v>7285.3428560000002</v>
      </c>
      <c r="L32" s="39"/>
    </row>
    <row r="33" spans="1:12" ht="25.5" customHeight="1" x14ac:dyDescent="0.25">
      <c r="A33" s="40">
        <v>2</v>
      </c>
      <c r="B33" s="32" t="s">
        <v>37</v>
      </c>
      <c r="C33" s="24" t="s">
        <v>74</v>
      </c>
      <c r="D33" s="23">
        <v>15</v>
      </c>
      <c r="E33" s="25">
        <v>4104.42</v>
      </c>
      <c r="F33" s="24"/>
      <c r="G33" s="24"/>
      <c r="H33" s="24"/>
      <c r="I33" s="25">
        <v>311.42</v>
      </c>
      <c r="J33" s="25">
        <f t="shared" ref="J33:J34" si="4">G33+I33</f>
        <v>311.42</v>
      </c>
      <c r="K33" s="25">
        <f t="shared" ref="K33:K34" si="5">E33+F33-J33</f>
        <v>3793</v>
      </c>
      <c r="L33" s="41"/>
    </row>
    <row r="34" spans="1:12" ht="25.5" customHeight="1" thickBot="1" x14ac:dyDescent="0.3">
      <c r="A34" s="62">
        <v>3</v>
      </c>
      <c r="B34" s="63" t="s">
        <v>38</v>
      </c>
      <c r="C34" s="64" t="s">
        <v>75</v>
      </c>
      <c r="D34" s="65">
        <v>15</v>
      </c>
      <c r="E34" s="66">
        <v>7571</v>
      </c>
      <c r="F34" s="64"/>
      <c r="G34" s="64"/>
      <c r="H34" s="64"/>
      <c r="I34" s="66">
        <v>906.12674399999992</v>
      </c>
      <c r="J34" s="134">
        <f t="shared" si="4"/>
        <v>906.12674399999992</v>
      </c>
      <c r="K34" s="134">
        <f t="shared" si="5"/>
        <v>6664.8732559999999</v>
      </c>
      <c r="L34" s="70"/>
    </row>
    <row r="35" spans="1:12" ht="19.5" customHeight="1" thickBot="1" x14ac:dyDescent="0.3">
      <c r="A35" s="184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6"/>
    </row>
    <row r="36" spans="1:12" ht="16.5" thickBot="1" x14ac:dyDescent="0.3">
      <c r="A36" s="171" t="s">
        <v>76</v>
      </c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3"/>
    </row>
    <row r="37" spans="1:12" ht="25.5" customHeight="1" x14ac:dyDescent="0.25">
      <c r="A37" s="40">
        <v>1</v>
      </c>
      <c r="B37" s="32" t="s">
        <v>46</v>
      </c>
      <c r="C37" s="24" t="s">
        <v>77</v>
      </c>
      <c r="D37" s="23">
        <v>15</v>
      </c>
      <c r="E37" s="25">
        <v>6111.18</v>
      </c>
      <c r="F37" s="24"/>
      <c r="G37" s="24"/>
      <c r="H37" s="24"/>
      <c r="I37" s="25">
        <v>611.17999999999995</v>
      </c>
      <c r="J37" s="52">
        <f>G37+I37</f>
        <v>611.17999999999995</v>
      </c>
      <c r="K37" s="25">
        <f>E37+F37-J37</f>
        <v>5500</v>
      </c>
      <c r="L37" s="41"/>
    </row>
    <row r="38" spans="1:12" ht="25.5" customHeight="1" x14ac:dyDescent="0.25">
      <c r="A38" s="37">
        <v>2</v>
      </c>
      <c r="B38" s="9" t="s">
        <v>48</v>
      </c>
      <c r="C38" s="10" t="s">
        <v>78</v>
      </c>
      <c r="D38" s="1">
        <v>15</v>
      </c>
      <c r="E38" s="25">
        <v>6111.18</v>
      </c>
      <c r="F38" s="10"/>
      <c r="G38" s="10"/>
      <c r="H38" s="24"/>
      <c r="I38" s="25">
        <v>611.17999999999995</v>
      </c>
      <c r="J38" s="52">
        <f t="shared" ref="J38:J41" si="6">G38+I38</f>
        <v>611.17999999999995</v>
      </c>
      <c r="K38" s="25">
        <f t="shared" ref="K38:K41" si="7">E38+F38-J38</f>
        <v>5500</v>
      </c>
      <c r="L38" s="39"/>
    </row>
    <row r="39" spans="1:12" ht="25.5" customHeight="1" x14ac:dyDescent="0.25">
      <c r="A39" s="37">
        <v>3</v>
      </c>
      <c r="B39" s="9" t="s">
        <v>47</v>
      </c>
      <c r="C39" s="10" t="s">
        <v>79</v>
      </c>
      <c r="D39" s="1">
        <v>15</v>
      </c>
      <c r="E39" s="13">
        <v>4907.08</v>
      </c>
      <c r="F39" s="10"/>
      <c r="G39" s="10"/>
      <c r="H39" s="10"/>
      <c r="I39" s="13">
        <v>407.08</v>
      </c>
      <c r="J39" s="52">
        <f t="shared" si="6"/>
        <v>407.08</v>
      </c>
      <c r="K39" s="25">
        <f t="shared" si="7"/>
        <v>4500</v>
      </c>
      <c r="L39" s="39"/>
    </row>
    <row r="40" spans="1:12" ht="25.5" customHeight="1" x14ac:dyDescent="0.25">
      <c r="A40" s="37">
        <v>4</v>
      </c>
      <c r="B40" s="9" t="s">
        <v>49</v>
      </c>
      <c r="C40" s="10" t="s">
        <v>80</v>
      </c>
      <c r="D40" s="1">
        <v>15</v>
      </c>
      <c r="E40" s="13">
        <v>4343.42</v>
      </c>
      <c r="F40" s="10"/>
      <c r="G40" s="10"/>
      <c r="H40" s="10"/>
      <c r="I40" s="13">
        <v>337.42</v>
      </c>
      <c r="J40" s="52">
        <f t="shared" si="6"/>
        <v>337.42</v>
      </c>
      <c r="K40" s="25">
        <f t="shared" si="7"/>
        <v>4006</v>
      </c>
      <c r="L40" s="39"/>
    </row>
    <row r="41" spans="1:12" ht="25.5" customHeight="1" x14ac:dyDescent="0.25">
      <c r="A41" s="37">
        <v>5</v>
      </c>
      <c r="B41" s="9" t="s">
        <v>50</v>
      </c>
      <c r="C41" s="10" t="s">
        <v>81</v>
      </c>
      <c r="D41" s="1">
        <v>15</v>
      </c>
      <c r="E41" s="20">
        <v>2593.0500000000002</v>
      </c>
      <c r="F41" s="20">
        <v>8.6</v>
      </c>
      <c r="G41" s="10"/>
      <c r="H41" s="10"/>
      <c r="I41" s="20"/>
      <c r="J41" s="52">
        <f t="shared" si="6"/>
        <v>0</v>
      </c>
      <c r="K41" s="25">
        <f t="shared" si="7"/>
        <v>2601.65</v>
      </c>
      <c r="L41" s="39"/>
    </row>
    <row r="42" spans="1:12" ht="19.5" customHeight="1" thickBot="1" x14ac:dyDescent="0.3">
      <c r="A42" s="181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3"/>
    </row>
    <row r="43" spans="1:12" ht="16.5" thickBot="1" x14ac:dyDescent="0.3">
      <c r="A43" s="171" t="s">
        <v>94</v>
      </c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3"/>
    </row>
    <row r="44" spans="1:12" ht="25.5" customHeight="1" x14ac:dyDescent="0.25">
      <c r="A44" s="55">
        <v>1</v>
      </c>
      <c r="B44" s="56" t="s">
        <v>51</v>
      </c>
      <c r="C44" s="57" t="s">
        <v>84</v>
      </c>
      <c r="D44" s="58">
        <v>15</v>
      </c>
      <c r="E44" s="59">
        <v>7742.83</v>
      </c>
      <c r="F44" s="57"/>
      <c r="G44" s="57"/>
      <c r="H44" s="57"/>
      <c r="I44" s="59">
        <v>942.65</v>
      </c>
      <c r="J44" s="59">
        <f>G44+I44</f>
        <v>942.65</v>
      </c>
      <c r="K44" s="61">
        <f>E44+F44-J44</f>
        <v>6800.18</v>
      </c>
      <c r="L44" s="60"/>
    </row>
    <row r="45" spans="1:12" ht="15.75" thickBot="1" x14ac:dyDescent="0.3">
      <c r="A45" s="164" t="s">
        <v>216</v>
      </c>
      <c r="B45" s="165"/>
      <c r="C45" s="165"/>
      <c r="D45" s="165"/>
      <c r="E45" s="47">
        <f>SUM(E8:E23,E26:E29,E32:E34,E37:E41,E44)</f>
        <v>198164.67999999991</v>
      </c>
      <c r="F45" s="47">
        <f>SUM(F44,F37:F41,F32:F34,F26:F29,F8:F23)</f>
        <v>8.6</v>
      </c>
      <c r="G45" s="48"/>
      <c r="H45" s="47">
        <f>SUM(H44,H37:H41,H32:H34,H26:H29,H8:H23)</f>
        <v>0</v>
      </c>
      <c r="I45" s="47">
        <f>SUM(I8:I23,I26:I29,I32:I34,I37:I41,I44)</f>
        <v>23508.020888000003</v>
      </c>
      <c r="J45" s="47">
        <f>SUM(J8:J23,J26:J29,J32:J34,J37:J41,J44)</f>
        <v>23508.020888000003</v>
      </c>
      <c r="K45" s="47">
        <f>SUM(K8:K23,K26:K29,K32:K34,K37:K41,K44)</f>
        <v>174665.25911199997</v>
      </c>
      <c r="L45" s="54"/>
    </row>
    <row r="50" spans="2:12" x14ac:dyDescent="0.25">
      <c r="B50" s="71" t="s">
        <v>251</v>
      </c>
      <c r="E50" s="149" t="s">
        <v>252</v>
      </c>
      <c r="F50" s="149"/>
      <c r="G50" s="149"/>
      <c r="H50" s="92"/>
      <c r="K50" s="149" t="s">
        <v>254</v>
      </c>
      <c r="L50" s="149"/>
    </row>
    <row r="51" spans="2:12" x14ac:dyDescent="0.25">
      <c r="B51" s="92" t="s">
        <v>256</v>
      </c>
      <c r="E51" s="150" t="s">
        <v>253</v>
      </c>
      <c r="F51" s="150"/>
      <c r="G51" s="150"/>
      <c r="H51" s="92"/>
      <c r="K51" s="150" t="s">
        <v>255</v>
      </c>
      <c r="L51" s="150"/>
    </row>
  </sheetData>
  <mergeCells count="18">
    <mergeCell ref="A31:L31"/>
    <mergeCell ref="A36:L36"/>
    <mergeCell ref="A43:L43"/>
    <mergeCell ref="A24:L24"/>
    <mergeCell ref="A30:L30"/>
    <mergeCell ref="A35:L35"/>
    <mergeCell ref="A42:L42"/>
    <mergeCell ref="A1:B5"/>
    <mergeCell ref="A6:L6"/>
    <mergeCell ref="A25:L25"/>
    <mergeCell ref="C1:L3"/>
    <mergeCell ref="C4:L4"/>
    <mergeCell ref="C5:L5"/>
    <mergeCell ref="E50:G50"/>
    <mergeCell ref="E51:G51"/>
    <mergeCell ref="K50:L50"/>
    <mergeCell ref="K51:L51"/>
    <mergeCell ref="A45:D45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5"/>
  <sheetViews>
    <sheetView topLeftCell="A86" zoomScale="77" zoomScaleNormal="77" workbookViewId="0">
      <selection activeCell="P64" sqref="P64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1.85546875" customWidth="1"/>
    <col min="14" max="14" width="12.5703125" bestFit="1" customWidth="1"/>
  </cols>
  <sheetData>
    <row r="1" spans="1:12" x14ac:dyDescent="0.25">
      <c r="A1" s="166"/>
      <c r="B1" s="152"/>
      <c r="C1" s="153" t="s">
        <v>0</v>
      </c>
      <c r="D1" s="153"/>
      <c r="E1" s="153"/>
      <c r="F1" s="153"/>
      <c r="G1" s="153"/>
      <c r="H1" s="153"/>
      <c r="I1" s="153"/>
      <c r="J1" s="153"/>
      <c r="K1" s="153"/>
      <c r="L1" s="154"/>
    </row>
    <row r="2" spans="1:12" x14ac:dyDescent="0.25">
      <c r="A2" s="167"/>
      <c r="B2" s="150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12" x14ac:dyDescent="0.25">
      <c r="A3" s="167"/>
      <c r="B3" s="150"/>
      <c r="C3" s="155"/>
      <c r="D3" s="155"/>
      <c r="E3" s="155"/>
      <c r="F3" s="155"/>
      <c r="G3" s="155"/>
      <c r="H3" s="155"/>
      <c r="I3" s="155"/>
      <c r="J3" s="155"/>
      <c r="K3" s="155"/>
      <c r="L3" s="156"/>
    </row>
    <row r="4" spans="1:12" ht="21" x14ac:dyDescent="0.35">
      <c r="A4" s="167"/>
      <c r="B4" s="150"/>
      <c r="C4" s="174" t="s">
        <v>96</v>
      </c>
      <c r="D4" s="174"/>
      <c r="E4" s="174"/>
      <c r="F4" s="174"/>
      <c r="G4" s="174"/>
      <c r="H4" s="174"/>
      <c r="I4" s="174"/>
      <c r="J4" s="174"/>
      <c r="K4" s="174"/>
      <c r="L4" s="175"/>
    </row>
    <row r="5" spans="1:12" x14ac:dyDescent="0.25">
      <c r="A5" s="167"/>
      <c r="B5" s="150"/>
      <c r="C5" s="176" t="s">
        <v>280</v>
      </c>
      <c r="D5" s="176"/>
      <c r="E5" s="176"/>
      <c r="F5" s="176"/>
      <c r="G5" s="176"/>
      <c r="H5" s="176"/>
      <c r="I5" s="176"/>
      <c r="J5" s="176"/>
      <c r="K5" s="176"/>
      <c r="L5" s="177"/>
    </row>
    <row r="6" spans="1:12" ht="15.75" x14ac:dyDescent="0.25">
      <c r="A6" s="168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1:12" ht="30" x14ac:dyDescent="0.25">
      <c r="A7" s="33" t="s">
        <v>15</v>
      </c>
      <c r="B7" s="34" t="s">
        <v>88</v>
      </c>
      <c r="C7" s="34" t="s">
        <v>17</v>
      </c>
      <c r="D7" s="35" t="s">
        <v>95</v>
      </c>
      <c r="E7" s="34" t="s">
        <v>18</v>
      </c>
      <c r="F7" s="35" t="s">
        <v>19</v>
      </c>
      <c r="G7" s="34" t="s">
        <v>20</v>
      </c>
      <c r="H7" s="35" t="s">
        <v>275</v>
      </c>
      <c r="I7" s="34" t="s">
        <v>89</v>
      </c>
      <c r="J7" s="35" t="s">
        <v>90</v>
      </c>
      <c r="K7" s="34" t="s">
        <v>91</v>
      </c>
      <c r="L7" s="36" t="s">
        <v>92</v>
      </c>
    </row>
    <row r="8" spans="1:12" ht="25.5" customHeight="1" x14ac:dyDescent="0.25">
      <c r="A8" s="37">
        <v>1</v>
      </c>
      <c r="B8" s="2" t="s">
        <v>97</v>
      </c>
      <c r="C8" s="10" t="s">
        <v>99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8"/>
    </row>
    <row r="9" spans="1:12" ht="25.5" customHeight="1" x14ac:dyDescent="0.25">
      <c r="A9" s="37">
        <v>2</v>
      </c>
      <c r="B9" s="10" t="s">
        <v>98</v>
      </c>
      <c r="C9" s="10" t="s">
        <v>100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9"/>
    </row>
    <row r="10" spans="1:12" ht="25.5" customHeight="1" x14ac:dyDescent="0.25">
      <c r="A10" s="37">
        <v>3</v>
      </c>
      <c r="B10" s="10" t="s">
        <v>112</v>
      </c>
      <c r="C10" s="10" t="s">
        <v>101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9"/>
    </row>
    <row r="11" spans="1:12" ht="21" customHeight="1" thickBot="1" x14ac:dyDescent="0.3">
      <c r="A11" s="181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3"/>
    </row>
    <row r="12" spans="1:12" ht="16.5" thickBot="1" x14ac:dyDescent="0.3">
      <c r="A12" s="187" t="s">
        <v>102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9"/>
    </row>
    <row r="13" spans="1:12" ht="25.5" customHeight="1" x14ac:dyDescent="0.25">
      <c r="A13" s="40">
        <v>1</v>
      </c>
      <c r="B13" s="24" t="s">
        <v>110</v>
      </c>
      <c r="C13" s="24" t="s">
        <v>108</v>
      </c>
      <c r="D13" s="23">
        <v>15</v>
      </c>
      <c r="E13" s="25">
        <v>6111.18</v>
      </c>
      <c r="F13" s="24"/>
      <c r="G13" s="24"/>
      <c r="H13" s="24"/>
      <c r="I13" s="25">
        <v>611.17999999999995</v>
      </c>
      <c r="J13" s="26">
        <f t="shared" ref="J13:J20" si="0">G13+I13</f>
        <v>611.17999999999995</v>
      </c>
      <c r="K13" s="27">
        <f t="shared" ref="K13:K20" si="1">E13+F13-J13</f>
        <v>5500</v>
      </c>
      <c r="L13" s="41"/>
    </row>
    <row r="14" spans="1:12" ht="25.5" customHeight="1" x14ac:dyDescent="0.25">
      <c r="A14" s="40">
        <v>2</v>
      </c>
      <c r="B14" s="24" t="s">
        <v>268</v>
      </c>
      <c r="C14" s="24" t="s">
        <v>108</v>
      </c>
      <c r="D14" s="23">
        <v>15</v>
      </c>
      <c r="E14" s="25">
        <v>8360</v>
      </c>
      <c r="F14" s="24"/>
      <c r="G14" s="24"/>
      <c r="H14" s="24"/>
      <c r="I14" s="25">
        <v>1074.657144</v>
      </c>
      <c r="J14" s="26">
        <f t="shared" si="0"/>
        <v>1074.657144</v>
      </c>
      <c r="K14" s="27">
        <f t="shared" si="1"/>
        <v>7285.3428560000002</v>
      </c>
      <c r="L14" s="41"/>
    </row>
    <row r="15" spans="1:12" ht="25.5" customHeight="1" x14ac:dyDescent="0.25">
      <c r="A15" s="40">
        <v>3</v>
      </c>
      <c r="B15" s="10" t="s">
        <v>107</v>
      </c>
      <c r="C15" s="10" t="s">
        <v>109</v>
      </c>
      <c r="D15" s="1">
        <v>15</v>
      </c>
      <c r="E15" s="13">
        <v>7571</v>
      </c>
      <c r="F15" s="10"/>
      <c r="G15" s="10"/>
      <c r="H15" s="10"/>
      <c r="I15" s="13">
        <v>906.12674399999992</v>
      </c>
      <c r="J15" s="18">
        <f t="shared" si="0"/>
        <v>906.12674399999992</v>
      </c>
      <c r="K15" s="15">
        <f t="shared" si="1"/>
        <v>6664.8732559999999</v>
      </c>
      <c r="L15" s="39"/>
    </row>
    <row r="16" spans="1:12" ht="25.5" customHeight="1" x14ac:dyDescent="0.25">
      <c r="A16" s="40">
        <v>4</v>
      </c>
      <c r="B16" s="9" t="s">
        <v>103</v>
      </c>
      <c r="C16" s="10" t="s">
        <v>109</v>
      </c>
      <c r="D16" s="1">
        <v>15</v>
      </c>
      <c r="E16" s="13">
        <v>7571</v>
      </c>
      <c r="F16" s="10"/>
      <c r="G16" s="10"/>
      <c r="H16" s="10"/>
      <c r="I16" s="13">
        <v>906.12674399999992</v>
      </c>
      <c r="J16" s="18">
        <f t="shared" si="0"/>
        <v>906.12674399999992</v>
      </c>
      <c r="K16" s="15">
        <f t="shared" si="1"/>
        <v>6664.8732559999999</v>
      </c>
      <c r="L16" s="39"/>
    </row>
    <row r="17" spans="1:12" ht="25.5" customHeight="1" x14ac:dyDescent="0.25">
      <c r="A17" s="40">
        <v>5</v>
      </c>
      <c r="B17" s="9" t="s">
        <v>104</v>
      </c>
      <c r="C17" s="10" t="s">
        <v>109</v>
      </c>
      <c r="D17" s="1">
        <v>15</v>
      </c>
      <c r="E17" s="13">
        <v>5746</v>
      </c>
      <c r="F17" s="10"/>
      <c r="G17" s="10"/>
      <c r="H17" s="10"/>
      <c r="I17" s="13">
        <v>545.73820799999999</v>
      </c>
      <c r="J17" s="18">
        <f t="shared" si="0"/>
        <v>545.73820799999999</v>
      </c>
      <c r="K17" s="15">
        <f t="shared" si="1"/>
        <v>5200.2617920000002</v>
      </c>
      <c r="L17" s="39"/>
    </row>
    <row r="18" spans="1:12" ht="25.5" customHeight="1" x14ac:dyDescent="0.25">
      <c r="A18" s="40">
        <v>6</v>
      </c>
      <c r="B18" s="9" t="s">
        <v>105</v>
      </c>
      <c r="C18" s="10" t="s">
        <v>109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9"/>
    </row>
    <row r="19" spans="1:12" ht="25.5" customHeight="1" x14ac:dyDescent="0.25">
      <c r="A19" s="40">
        <v>7</v>
      </c>
      <c r="B19" s="9" t="s">
        <v>106</v>
      </c>
      <c r="C19" s="10" t="s">
        <v>109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9"/>
    </row>
    <row r="20" spans="1:12" ht="25.5" customHeight="1" x14ac:dyDescent="0.25">
      <c r="A20" s="40">
        <v>8</v>
      </c>
      <c r="B20" s="9" t="s">
        <v>265</v>
      </c>
      <c r="C20" s="10" t="s">
        <v>81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9"/>
    </row>
    <row r="21" spans="1:12" ht="21" customHeight="1" thickBot="1" x14ac:dyDescent="0.3">
      <c r="A21" s="181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3"/>
    </row>
    <row r="22" spans="1:12" ht="16.5" thickBot="1" x14ac:dyDescent="0.3">
      <c r="A22" s="190" t="s">
        <v>111</v>
      </c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2"/>
    </row>
    <row r="23" spans="1:12" ht="25.5" customHeight="1" x14ac:dyDescent="0.25">
      <c r="A23" s="42">
        <v>1</v>
      </c>
      <c r="B23" s="29" t="s">
        <v>114</v>
      </c>
      <c r="C23" s="29" t="s">
        <v>113</v>
      </c>
      <c r="D23" s="23">
        <v>15</v>
      </c>
      <c r="E23" s="30">
        <v>8632.9599999999991</v>
      </c>
      <c r="F23" s="31"/>
      <c r="G23" s="31"/>
      <c r="H23" s="31"/>
      <c r="I23" s="30">
        <v>1132.75</v>
      </c>
      <c r="J23" s="26">
        <f t="shared" ref="J23:J46" si="2">G23+I23</f>
        <v>1132.75</v>
      </c>
      <c r="K23" s="27">
        <f t="shared" ref="K23:K38" si="3">E23+F23-J23</f>
        <v>7500.2099999999991</v>
      </c>
      <c r="L23" s="43"/>
    </row>
    <row r="24" spans="1:12" ht="25.5" customHeight="1" x14ac:dyDescent="0.25">
      <c r="A24" s="42">
        <v>2</v>
      </c>
      <c r="B24" s="29" t="s">
        <v>277</v>
      </c>
      <c r="C24" s="29" t="s">
        <v>113</v>
      </c>
      <c r="D24" s="23">
        <v>15</v>
      </c>
      <c r="E24" s="30">
        <v>8632.9599999999991</v>
      </c>
      <c r="F24" s="31"/>
      <c r="G24" s="31"/>
      <c r="H24" s="31"/>
      <c r="I24" s="30">
        <v>1132.75</v>
      </c>
      <c r="J24" s="26">
        <f t="shared" si="2"/>
        <v>1132.75</v>
      </c>
      <c r="K24" s="27">
        <f t="shared" si="3"/>
        <v>7500.2099999999991</v>
      </c>
      <c r="L24" s="43"/>
    </row>
    <row r="25" spans="1:12" ht="25.5" customHeight="1" x14ac:dyDescent="0.25">
      <c r="A25" s="42">
        <v>3</v>
      </c>
      <c r="B25" s="9" t="s">
        <v>278</v>
      </c>
      <c r="C25" s="10" t="s">
        <v>214</v>
      </c>
      <c r="D25" s="1">
        <v>15</v>
      </c>
      <c r="E25" s="13">
        <v>3550</v>
      </c>
      <c r="F25" s="10"/>
      <c r="G25" s="10"/>
      <c r="H25" s="10"/>
      <c r="I25" s="13">
        <v>146.69</v>
      </c>
      <c r="J25" s="18">
        <f t="shared" si="2"/>
        <v>146.69</v>
      </c>
      <c r="K25" s="15">
        <f t="shared" si="3"/>
        <v>3403.31</v>
      </c>
      <c r="L25" s="44"/>
    </row>
    <row r="26" spans="1:12" ht="25.5" customHeight="1" x14ac:dyDescent="0.25">
      <c r="A26" s="42">
        <v>4</v>
      </c>
      <c r="B26" s="9" t="s">
        <v>215</v>
      </c>
      <c r="C26" s="10" t="s">
        <v>214</v>
      </c>
      <c r="D26" s="1">
        <v>15</v>
      </c>
      <c r="E26" s="20">
        <v>3900</v>
      </c>
      <c r="F26" s="10"/>
      <c r="G26" s="10"/>
      <c r="H26" s="10"/>
      <c r="I26" s="20">
        <v>289.17</v>
      </c>
      <c r="J26" s="18">
        <f t="shared" si="2"/>
        <v>289.17</v>
      </c>
      <c r="K26" s="15">
        <f t="shared" si="3"/>
        <v>3610.83</v>
      </c>
      <c r="L26" s="44"/>
    </row>
    <row r="27" spans="1:12" ht="25.5" customHeight="1" x14ac:dyDescent="0.25">
      <c r="A27" s="42">
        <v>5</v>
      </c>
      <c r="B27" s="9" t="s">
        <v>115</v>
      </c>
      <c r="C27" s="10" t="s">
        <v>122</v>
      </c>
      <c r="D27" s="1">
        <v>15</v>
      </c>
      <c r="E27" s="13">
        <v>3893.46</v>
      </c>
      <c r="F27" s="10"/>
      <c r="G27" s="10"/>
      <c r="H27" s="10"/>
      <c r="I27" s="13">
        <v>288.45999999999998</v>
      </c>
      <c r="J27" s="18">
        <f t="shared" si="2"/>
        <v>288.45999999999998</v>
      </c>
      <c r="K27" s="15">
        <f t="shared" si="3"/>
        <v>3605</v>
      </c>
      <c r="L27" s="44"/>
    </row>
    <row r="28" spans="1:12" ht="25.5" customHeight="1" x14ac:dyDescent="0.25">
      <c r="A28" s="42">
        <v>6</v>
      </c>
      <c r="B28" s="9" t="s">
        <v>116</v>
      </c>
      <c r="C28" s="10" t="s">
        <v>123</v>
      </c>
      <c r="D28" s="1">
        <v>15</v>
      </c>
      <c r="E28" s="13">
        <v>3893.46</v>
      </c>
      <c r="F28" s="10"/>
      <c r="G28" s="10"/>
      <c r="H28" s="10"/>
      <c r="I28" s="13">
        <v>288.45999999999998</v>
      </c>
      <c r="J28" s="18">
        <f t="shared" si="2"/>
        <v>288.45999999999998</v>
      </c>
      <c r="K28" s="15">
        <f t="shared" si="3"/>
        <v>3605</v>
      </c>
      <c r="L28" s="44"/>
    </row>
    <row r="29" spans="1:12" ht="25.5" customHeight="1" x14ac:dyDescent="0.25">
      <c r="A29" s="42">
        <v>7</v>
      </c>
      <c r="B29" s="9" t="s">
        <v>272</v>
      </c>
      <c r="C29" s="10" t="s">
        <v>271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2"/>
        <v>337.04</v>
      </c>
      <c r="K29" s="15">
        <f t="shared" si="3"/>
        <v>4002.96</v>
      </c>
      <c r="L29" s="44"/>
    </row>
    <row r="30" spans="1:12" ht="25.5" customHeight="1" x14ac:dyDescent="0.25">
      <c r="A30" s="126">
        <v>8</v>
      </c>
      <c r="B30" s="119" t="s">
        <v>117</v>
      </c>
      <c r="C30" s="120" t="s">
        <v>126</v>
      </c>
      <c r="D30" s="127">
        <v>15</v>
      </c>
      <c r="E30" s="121">
        <v>3194.29</v>
      </c>
      <c r="F30" s="120"/>
      <c r="G30" s="120"/>
      <c r="H30" s="120"/>
      <c r="I30" s="121">
        <v>87.29</v>
      </c>
      <c r="J30" s="115">
        <f t="shared" si="2"/>
        <v>87.29</v>
      </c>
      <c r="K30" s="116">
        <f t="shared" si="3"/>
        <v>3107</v>
      </c>
      <c r="L30" s="128"/>
    </row>
    <row r="31" spans="1:12" ht="25.5" customHeight="1" x14ac:dyDescent="0.25">
      <c r="A31" s="131">
        <v>9</v>
      </c>
      <c r="B31" s="9" t="s">
        <v>118</v>
      </c>
      <c r="C31" s="10" t="s">
        <v>127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2"/>
        <v>0</v>
      </c>
      <c r="K31" s="15">
        <f t="shared" si="3"/>
        <v>2601.65</v>
      </c>
      <c r="L31" s="44"/>
    </row>
    <row r="32" spans="1:12" ht="25.5" customHeight="1" x14ac:dyDescent="0.25">
      <c r="A32" s="42">
        <v>10</v>
      </c>
      <c r="B32" s="109" t="s">
        <v>221</v>
      </c>
      <c r="C32" s="110" t="s">
        <v>127</v>
      </c>
      <c r="D32" s="117">
        <v>15</v>
      </c>
      <c r="E32" s="129">
        <v>3074.23</v>
      </c>
      <c r="F32" s="111"/>
      <c r="G32" s="110"/>
      <c r="H32" s="110"/>
      <c r="I32" s="110">
        <v>74.23</v>
      </c>
      <c r="J32" s="112">
        <f t="shared" si="2"/>
        <v>74.23</v>
      </c>
      <c r="K32" s="113">
        <f t="shared" si="3"/>
        <v>3000</v>
      </c>
      <c r="L32" s="130"/>
    </row>
    <row r="33" spans="1:12" ht="25.5" customHeight="1" x14ac:dyDescent="0.25">
      <c r="A33" s="42">
        <v>11</v>
      </c>
      <c r="B33" s="9" t="s">
        <v>119</v>
      </c>
      <c r="C33" s="10" t="s">
        <v>124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2"/>
        <v>116.72</v>
      </c>
      <c r="K33" s="15">
        <f t="shared" si="3"/>
        <v>3348</v>
      </c>
      <c r="L33" s="44"/>
    </row>
    <row r="34" spans="1:12" ht="25.5" customHeight="1" thickBot="1" x14ac:dyDescent="0.3">
      <c r="A34" s="123">
        <v>12</v>
      </c>
      <c r="B34" s="135" t="s">
        <v>120</v>
      </c>
      <c r="C34" s="136" t="s">
        <v>259</v>
      </c>
      <c r="D34" s="137">
        <v>15</v>
      </c>
      <c r="E34" s="134">
        <v>6111.18</v>
      </c>
      <c r="F34" s="136"/>
      <c r="G34" s="136"/>
      <c r="H34" s="136"/>
      <c r="I34" s="134">
        <v>611.17999999999995</v>
      </c>
      <c r="J34" s="138">
        <f t="shared" si="2"/>
        <v>611.17999999999995</v>
      </c>
      <c r="K34" s="139">
        <f t="shared" si="3"/>
        <v>5500</v>
      </c>
      <c r="L34" s="140"/>
    </row>
    <row r="35" spans="1:12" ht="25.5" customHeight="1" x14ac:dyDescent="0.25">
      <c r="A35" s="124">
        <v>13</v>
      </c>
      <c r="B35" s="56" t="s">
        <v>121</v>
      </c>
      <c r="C35" s="57" t="s">
        <v>125</v>
      </c>
      <c r="D35" s="58">
        <v>15</v>
      </c>
      <c r="E35" s="59">
        <v>4097.68</v>
      </c>
      <c r="F35" s="57"/>
      <c r="G35" s="57"/>
      <c r="H35" s="57"/>
      <c r="I35" s="59">
        <v>310.68</v>
      </c>
      <c r="J35" s="98">
        <f t="shared" si="2"/>
        <v>310.68</v>
      </c>
      <c r="K35" s="99">
        <f t="shared" si="3"/>
        <v>3787.0000000000005</v>
      </c>
      <c r="L35" s="133"/>
    </row>
    <row r="36" spans="1:12" ht="25.5" customHeight="1" x14ac:dyDescent="0.25">
      <c r="A36" s="42">
        <v>14</v>
      </c>
      <c r="B36" s="9" t="s">
        <v>176</v>
      </c>
      <c r="C36" s="10" t="s">
        <v>175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2"/>
        <v>0</v>
      </c>
      <c r="K36" s="15">
        <f t="shared" si="3"/>
        <v>2601.65</v>
      </c>
      <c r="L36" s="44"/>
    </row>
    <row r="37" spans="1:12" ht="25.5" customHeight="1" x14ac:dyDescent="0.25">
      <c r="A37" s="42">
        <v>15</v>
      </c>
      <c r="B37" s="9" t="s">
        <v>128</v>
      </c>
      <c r="C37" s="10" t="s">
        <v>129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2"/>
        <v>292.25</v>
      </c>
      <c r="K37" s="15">
        <f t="shared" si="3"/>
        <v>3636</v>
      </c>
      <c r="L37" s="44"/>
    </row>
    <row r="38" spans="1:12" ht="25.5" customHeight="1" x14ac:dyDescent="0.25">
      <c r="A38" s="42">
        <v>16</v>
      </c>
      <c r="B38" s="9" t="s">
        <v>270</v>
      </c>
      <c r="C38" s="10" t="s">
        <v>136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2"/>
        <v>407.08</v>
      </c>
      <c r="K38" s="15">
        <f t="shared" si="3"/>
        <v>4500</v>
      </c>
      <c r="L38" s="44"/>
    </row>
    <row r="39" spans="1:12" ht="25.5" customHeight="1" x14ac:dyDescent="0.25">
      <c r="A39" s="42">
        <v>17</v>
      </c>
      <c r="B39" s="9" t="s">
        <v>130</v>
      </c>
      <c r="C39" s="10" t="s">
        <v>136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2"/>
        <v>337.91</v>
      </c>
      <c r="K39" s="15">
        <f>E39+F39+H39-J39</f>
        <v>4010</v>
      </c>
      <c r="L39" s="44"/>
    </row>
    <row r="40" spans="1:12" ht="25.5" customHeight="1" x14ac:dyDescent="0.25">
      <c r="A40" s="42">
        <v>18</v>
      </c>
      <c r="B40" s="9" t="s">
        <v>131</v>
      </c>
      <c r="C40" s="10" t="s">
        <v>136</v>
      </c>
      <c r="D40" s="1">
        <v>15</v>
      </c>
      <c r="E40" s="13">
        <v>4347.91</v>
      </c>
      <c r="F40" s="10"/>
      <c r="G40" s="10"/>
      <c r="H40" s="13"/>
      <c r="I40" s="13">
        <v>337.91</v>
      </c>
      <c r="J40" s="18">
        <f t="shared" si="2"/>
        <v>337.91</v>
      </c>
      <c r="K40" s="15">
        <f t="shared" ref="K40:K42" si="4">E40+F40+H40-J40</f>
        <v>4010</v>
      </c>
      <c r="L40" s="44"/>
    </row>
    <row r="41" spans="1:12" ht="25.5" customHeight="1" x14ac:dyDescent="0.25">
      <c r="A41" s="131">
        <v>19</v>
      </c>
      <c r="B41" s="9" t="s">
        <v>132</v>
      </c>
      <c r="C41" s="10" t="s">
        <v>136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8">
        <f t="shared" si="2"/>
        <v>319.11</v>
      </c>
      <c r="K41" s="15">
        <f t="shared" si="4"/>
        <v>3855.9999999999995</v>
      </c>
      <c r="L41" s="44"/>
    </row>
    <row r="42" spans="1:12" ht="25.5" customHeight="1" x14ac:dyDescent="0.25">
      <c r="A42" s="42">
        <v>20</v>
      </c>
      <c r="B42" s="32" t="s">
        <v>269</v>
      </c>
      <c r="C42" s="24" t="s">
        <v>136</v>
      </c>
      <c r="D42" s="23">
        <v>15</v>
      </c>
      <c r="E42" s="25">
        <v>4175.1099999999997</v>
      </c>
      <c r="F42" s="24"/>
      <c r="G42" s="24"/>
      <c r="H42" s="25"/>
      <c r="I42" s="25">
        <v>319.11</v>
      </c>
      <c r="J42" s="26">
        <f t="shared" si="2"/>
        <v>319.11</v>
      </c>
      <c r="K42" s="27">
        <f t="shared" si="4"/>
        <v>3855.9999999999995</v>
      </c>
      <c r="L42" s="46"/>
    </row>
    <row r="43" spans="1:12" ht="25.5" customHeight="1" x14ac:dyDescent="0.25">
      <c r="A43" s="42">
        <v>21</v>
      </c>
      <c r="B43" s="9" t="s">
        <v>133</v>
      </c>
      <c r="C43" s="10" t="s">
        <v>136</v>
      </c>
      <c r="D43" s="1">
        <v>15</v>
      </c>
      <c r="E43" s="13">
        <v>3175.22</v>
      </c>
      <c r="F43" s="10"/>
      <c r="G43" s="10"/>
      <c r="H43" s="10"/>
      <c r="I43" s="13">
        <v>85.22</v>
      </c>
      <c r="J43" s="18">
        <f t="shared" si="2"/>
        <v>85.22</v>
      </c>
      <c r="K43" s="15">
        <f>E43+F43-J43</f>
        <v>3090</v>
      </c>
      <c r="L43" s="44"/>
    </row>
    <row r="44" spans="1:12" ht="25.5" customHeight="1" x14ac:dyDescent="0.25">
      <c r="A44" s="42">
        <v>22</v>
      </c>
      <c r="B44" s="9" t="s">
        <v>134</v>
      </c>
      <c r="C44" s="10" t="s">
        <v>136</v>
      </c>
      <c r="D44" s="1">
        <v>15</v>
      </c>
      <c r="E44" s="13">
        <v>3543</v>
      </c>
      <c r="F44" s="10"/>
      <c r="G44" s="10"/>
      <c r="H44" s="10"/>
      <c r="I44" s="13">
        <v>142.93</v>
      </c>
      <c r="J44" s="18">
        <f t="shared" si="2"/>
        <v>142.93</v>
      </c>
      <c r="K44" s="15">
        <f>E44+F44-J44</f>
        <v>3400.07</v>
      </c>
      <c r="L44" s="44"/>
    </row>
    <row r="45" spans="1:12" ht="25.5" customHeight="1" x14ac:dyDescent="0.25">
      <c r="A45" s="42">
        <v>23</v>
      </c>
      <c r="B45" s="9" t="s">
        <v>220</v>
      </c>
      <c r="C45" s="10" t="s">
        <v>136</v>
      </c>
      <c r="D45" s="1">
        <v>15</v>
      </c>
      <c r="E45" s="13">
        <v>3310</v>
      </c>
      <c r="F45" s="10"/>
      <c r="G45" s="10"/>
      <c r="H45" s="10"/>
      <c r="I45" s="13">
        <v>99.88</v>
      </c>
      <c r="J45" s="18">
        <f t="shared" si="2"/>
        <v>99.88</v>
      </c>
      <c r="K45" s="15">
        <f>E45+F45-J45</f>
        <v>3210.12</v>
      </c>
      <c r="L45" s="44"/>
    </row>
    <row r="46" spans="1:12" ht="25.5" customHeight="1" x14ac:dyDescent="0.25">
      <c r="A46" s="42">
        <v>24</v>
      </c>
      <c r="B46" s="9" t="s">
        <v>135</v>
      </c>
      <c r="C46" s="10" t="s">
        <v>136</v>
      </c>
      <c r="D46" s="1">
        <v>15</v>
      </c>
      <c r="E46" s="13">
        <v>3966.4</v>
      </c>
      <c r="F46" s="10"/>
      <c r="G46" s="10"/>
      <c r="H46" s="10"/>
      <c r="I46" s="13">
        <v>296.39999999999998</v>
      </c>
      <c r="J46" s="18">
        <f t="shared" si="2"/>
        <v>296.39999999999998</v>
      </c>
      <c r="K46" s="15">
        <f>E46+F46-J46</f>
        <v>3670</v>
      </c>
      <c r="L46" s="44"/>
    </row>
    <row r="47" spans="1:12" ht="21" customHeight="1" thickBot="1" x14ac:dyDescent="0.3">
      <c r="A47" s="181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3"/>
    </row>
    <row r="48" spans="1:12" ht="16.5" thickBot="1" x14ac:dyDescent="0.3">
      <c r="A48" s="187" t="s">
        <v>76</v>
      </c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9"/>
    </row>
    <row r="49" spans="1:12" ht="25.5" customHeight="1" x14ac:dyDescent="0.25">
      <c r="A49" s="42">
        <v>1</v>
      </c>
      <c r="B49" s="29" t="s">
        <v>279</v>
      </c>
      <c r="C49" s="29" t="s">
        <v>180</v>
      </c>
      <c r="D49" s="28">
        <v>15</v>
      </c>
      <c r="E49" s="30">
        <v>5191</v>
      </c>
      <c r="F49" s="29"/>
      <c r="G49" s="29"/>
      <c r="H49" s="29"/>
      <c r="I49" s="30">
        <v>452.51039999999995</v>
      </c>
      <c r="J49" s="26">
        <f t="shared" ref="J49:J97" si="5">G49+I49</f>
        <v>452.51039999999995</v>
      </c>
      <c r="K49" s="27">
        <f>E49+F49-J49</f>
        <v>4738.4895999999999</v>
      </c>
      <c r="L49" s="45"/>
    </row>
    <row r="50" spans="1:12" ht="25.5" customHeight="1" x14ac:dyDescent="0.25">
      <c r="A50" s="37">
        <v>2</v>
      </c>
      <c r="B50" s="9" t="s">
        <v>147</v>
      </c>
      <c r="C50" s="10" t="s">
        <v>178</v>
      </c>
      <c r="D50" s="19">
        <v>15</v>
      </c>
      <c r="E50" s="13">
        <v>3981</v>
      </c>
      <c r="F50" s="10"/>
      <c r="G50" s="10"/>
      <c r="H50" s="10"/>
      <c r="I50" s="13">
        <v>297.99</v>
      </c>
      <c r="J50" s="18">
        <f t="shared" si="5"/>
        <v>297.99</v>
      </c>
      <c r="K50" s="15">
        <f>E50+F50-J50</f>
        <v>3683.01</v>
      </c>
      <c r="L50" s="39"/>
    </row>
    <row r="51" spans="1:12" ht="25.5" customHeight="1" x14ac:dyDescent="0.25">
      <c r="A51" s="37">
        <v>3</v>
      </c>
      <c r="B51" s="9" t="s">
        <v>149</v>
      </c>
      <c r="C51" s="10" t="s">
        <v>179</v>
      </c>
      <c r="D51" s="19">
        <v>15</v>
      </c>
      <c r="E51" s="13">
        <v>4112.2700000000004</v>
      </c>
      <c r="F51" s="10"/>
      <c r="G51" s="10"/>
      <c r="H51" s="10"/>
      <c r="I51" s="13">
        <v>321.3</v>
      </c>
      <c r="J51" s="18">
        <f t="shared" si="5"/>
        <v>321.3</v>
      </c>
      <c r="K51" s="15">
        <f>E51+F51-J51</f>
        <v>3790.9700000000003</v>
      </c>
      <c r="L51" s="39"/>
    </row>
    <row r="52" spans="1:12" ht="25.5" customHeight="1" x14ac:dyDescent="0.25">
      <c r="A52" s="37">
        <v>4</v>
      </c>
      <c r="B52" s="9" t="s">
        <v>151</v>
      </c>
      <c r="C52" s="10" t="s">
        <v>179</v>
      </c>
      <c r="D52" s="19">
        <v>15</v>
      </c>
      <c r="E52" s="13">
        <v>3887.85</v>
      </c>
      <c r="F52" s="10"/>
      <c r="G52" s="10"/>
      <c r="H52" s="10"/>
      <c r="I52" s="13">
        <v>287.85000000000002</v>
      </c>
      <c r="J52" s="18">
        <f t="shared" si="5"/>
        <v>287.85000000000002</v>
      </c>
      <c r="K52" s="15">
        <f>E52+F52-J52</f>
        <v>3600</v>
      </c>
      <c r="L52" s="39"/>
    </row>
    <row r="53" spans="1:12" ht="25.5" customHeight="1" x14ac:dyDescent="0.25">
      <c r="A53" s="37">
        <v>5</v>
      </c>
      <c r="B53" s="9" t="s">
        <v>152</v>
      </c>
      <c r="C53" s="10" t="s">
        <v>179</v>
      </c>
      <c r="D53" s="19">
        <v>15</v>
      </c>
      <c r="E53" s="13">
        <v>4561.1000000000004</v>
      </c>
      <c r="F53" s="10"/>
      <c r="G53" s="10"/>
      <c r="H53" s="10"/>
      <c r="I53" s="13">
        <v>361.1</v>
      </c>
      <c r="J53" s="18">
        <f t="shared" si="5"/>
        <v>361.1</v>
      </c>
      <c r="K53" s="15">
        <f>E53+F53-J53</f>
        <v>4200</v>
      </c>
      <c r="L53" s="39"/>
    </row>
    <row r="54" spans="1:12" ht="25.5" customHeight="1" x14ac:dyDescent="0.25">
      <c r="A54" s="37">
        <v>6</v>
      </c>
      <c r="B54" s="9" t="s">
        <v>153</v>
      </c>
      <c r="C54" s="10" t="s">
        <v>179</v>
      </c>
      <c r="D54" s="19">
        <v>15</v>
      </c>
      <c r="E54" s="13">
        <v>4561.1000000000004</v>
      </c>
      <c r="F54" s="10"/>
      <c r="G54" s="10"/>
      <c r="H54" s="13"/>
      <c r="I54" s="13">
        <v>361.1</v>
      </c>
      <c r="J54" s="18">
        <f t="shared" si="5"/>
        <v>361.1</v>
      </c>
      <c r="K54" s="15">
        <f>E54+F54+H54-J54</f>
        <v>4200</v>
      </c>
      <c r="L54" s="39"/>
    </row>
    <row r="55" spans="1:12" ht="25.5" customHeight="1" x14ac:dyDescent="0.25">
      <c r="A55" s="37">
        <v>7</v>
      </c>
      <c r="B55" s="9" t="s">
        <v>171</v>
      </c>
      <c r="C55" s="10" t="s">
        <v>179</v>
      </c>
      <c r="D55" s="19">
        <v>15</v>
      </c>
      <c r="E55" s="13">
        <v>4907.08</v>
      </c>
      <c r="F55" s="10"/>
      <c r="G55" s="10"/>
      <c r="H55" s="10"/>
      <c r="I55" s="13">
        <v>407.08</v>
      </c>
      <c r="J55" s="18">
        <f t="shared" si="5"/>
        <v>407.08</v>
      </c>
      <c r="K55" s="15">
        <f t="shared" ref="K55:K69" si="6">E55+F55-J55</f>
        <v>4500</v>
      </c>
      <c r="L55" s="39"/>
    </row>
    <row r="56" spans="1:12" ht="25.5" customHeight="1" x14ac:dyDescent="0.25">
      <c r="A56" s="37">
        <v>8</v>
      </c>
      <c r="B56" s="9" t="s">
        <v>160</v>
      </c>
      <c r="C56" s="10" t="s">
        <v>183</v>
      </c>
      <c r="D56" s="19">
        <v>15</v>
      </c>
      <c r="E56" s="13">
        <v>3819.41</v>
      </c>
      <c r="F56" s="10"/>
      <c r="G56" s="10"/>
      <c r="H56" s="10"/>
      <c r="I56" s="13">
        <v>280.41000000000003</v>
      </c>
      <c r="J56" s="18">
        <f t="shared" si="5"/>
        <v>280.41000000000003</v>
      </c>
      <c r="K56" s="15">
        <f t="shared" si="6"/>
        <v>3539</v>
      </c>
      <c r="L56" s="39"/>
    </row>
    <row r="57" spans="1:12" ht="25.5" customHeight="1" x14ac:dyDescent="0.25">
      <c r="A57" s="114">
        <v>9</v>
      </c>
      <c r="B57" s="119" t="s">
        <v>161</v>
      </c>
      <c r="C57" s="120" t="s">
        <v>183</v>
      </c>
      <c r="D57" s="132">
        <v>15</v>
      </c>
      <c r="E57" s="121">
        <v>3390.64</v>
      </c>
      <c r="F57" s="120"/>
      <c r="G57" s="120"/>
      <c r="H57" s="120"/>
      <c r="I57" s="121">
        <v>108.64</v>
      </c>
      <c r="J57" s="115">
        <f t="shared" si="5"/>
        <v>108.64</v>
      </c>
      <c r="K57" s="116">
        <f t="shared" si="6"/>
        <v>3282</v>
      </c>
      <c r="L57" s="122"/>
    </row>
    <row r="58" spans="1:12" ht="25.5" customHeight="1" x14ac:dyDescent="0.25">
      <c r="A58" s="37">
        <v>10</v>
      </c>
      <c r="B58" s="9" t="s">
        <v>167</v>
      </c>
      <c r="C58" s="10" t="s">
        <v>109</v>
      </c>
      <c r="D58" s="19">
        <v>15</v>
      </c>
      <c r="E58" s="13">
        <v>7555.9</v>
      </c>
      <c r="F58" s="10"/>
      <c r="G58" s="10"/>
      <c r="H58" s="10"/>
      <c r="I58" s="13">
        <v>902.9</v>
      </c>
      <c r="J58" s="18">
        <f t="shared" si="5"/>
        <v>902.9</v>
      </c>
      <c r="K58" s="15">
        <f t="shared" si="6"/>
        <v>6653</v>
      </c>
      <c r="L58" s="39"/>
    </row>
    <row r="59" spans="1:12" ht="25.5" customHeight="1" x14ac:dyDescent="0.25">
      <c r="A59" s="40">
        <v>11</v>
      </c>
      <c r="B59" s="32" t="s">
        <v>170</v>
      </c>
      <c r="C59" s="24" t="s">
        <v>194</v>
      </c>
      <c r="D59" s="28">
        <v>15</v>
      </c>
      <c r="E59" s="25">
        <v>4907.08</v>
      </c>
      <c r="F59" s="24"/>
      <c r="G59" s="24"/>
      <c r="H59" s="24"/>
      <c r="I59" s="25">
        <v>407.08</v>
      </c>
      <c r="J59" s="26">
        <f t="shared" si="5"/>
        <v>407.08</v>
      </c>
      <c r="K59" s="27">
        <f t="shared" si="6"/>
        <v>4500</v>
      </c>
      <c r="L59" s="41"/>
    </row>
    <row r="60" spans="1:12" ht="25.5" customHeight="1" x14ac:dyDescent="0.25">
      <c r="A60" s="37">
        <v>13</v>
      </c>
      <c r="B60" s="9" t="s">
        <v>142</v>
      </c>
      <c r="C60" s="10" t="s">
        <v>177</v>
      </c>
      <c r="D60" s="19">
        <v>15</v>
      </c>
      <c r="E60" s="20">
        <v>3844.09</v>
      </c>
      <c r="F60" s="10"/>
      <c r="G60" s="10"/>
      <c r="H60" s="10"/>
      <c r="I60" s="20">
        <v>283.08999999999997</v>
      </c>
      <c r="J60" s="18">
        <f t="shared" si="5"/>
        <v>283.08999999999997</v>
      </c>
      <c r="K60" s="15">
        <f t="shared" si="6"/>
        <v>3561</v>
      </c>
      <c r="L60" s="39"/>
    </row>
    <row r="61" spans="1:12" ht="25.5" customHeight="1" x14ac:dyDescent="0.25">
      <c r="A61" s="37">
        <v>14</v>
      </c>
      <c r="B61" s="9" t="s">
        <v>143</v>
      </c>
      <c r="C61" s="10" t="s">
        <v>177</v>
      </c>
      <c r="D61" s="19">
        <v>15</v>
      </c>
      <c r="E61" s="13">
        <v>6650</v>
      </c>
      <c r="F61" s="10"/>
      <c r="G61" s="10"/>
      <c r="H61" s="10"/>
      <c r="I61" s="13">
        <v>709.40114399999993</v>
      </c>
      <c r="J61" s="18">
        <f t="shared" si="5"/>
        <v>709.40114399999993</v>
      </c>
      <c r="K61" s="15">
        <f t="shared" si="6"/>
        <v>5940.5988560000005</v>
      </c>
      <c r="L61" s="39"/>
    </row>
    <row r="62" spans="1:12" ht="25.5" customHeight="1" x14ac:dyDescent="0.25">
      <c r="A62" s="37">
        <v>15</v>
      </c>
      <c r="B62" s="9" t="s">
        <v>144</v>
      </c>
      <c r="C62" s="10" t="s">
        <v>177</v>
      </c>
      <c r="D62" s="19">
        <v>15</v>
      </c>
      <c r="E62" s="13">
        <v>3372.7</v>
      </c>
      <c r="F62" s="10"/>
      <c r="G62" s="10"/>
      <c r="H62" s="10"/>
      <c r="I62" s="13">
        <v>106.7</v>
      </c>
      <c r="J62" s="18">
        <f t="shared" si="5"/>
        <v>106.7</v>
      </c>
      <c r="K62" s="15">
        <f t="shared" si="6"/>
        <v>3266</v>
      </c>
      <c r="L62" s="39"/>
    </row>
    <row r="63" spans="1:12" ht="25.5" customHeight="1" x14ac:dyDescent="0.25">
      <c r="A63" s="37">
        <v>16</v>
      </c>
      <c r="B63" s="9" t="s">
        <v>145</v>
      </c>
      <c r="C63" s="10" t="s">
        <v>177</v>
      </c>
      <c r="D63" s="19">
        <v>15</v>
      </c>
      <c r="E63" s="13">
        <v>3723</v>
      </c>
      <c r="F63" s="10"/>
      <c r="G63" s="10"/>
      <c r="H63" s="10"/>
      <c r="I63" s="13">
        <v>269.91659200000004</v>
      </c>
      <c r="J63" s="18">
        <f t="shared" si="5"/>
        <v>269.91659200000004</v>
      </c>
      <c r="K63" s="15">
        <f t="shared" si="6"/>
        <v>3453.083408</v>
      </c>
      <c r="L63" s="39"/>
    </row>
    <row r="64" spans="1:12" ht="25.5" customHeight="1" x14ac:dyDescent="0.25">
      <c r="A64" s="37">
        <v>17</v>
      </c>
      <c r="B64" s="9" t="s">
        <v>187</v>
      </c>
      <c r="C64" s="10" t="s">
        <v>177</v>
      </c>
      <c r="D64" s="19">
        <v>15</v>
      </c>
      <c r="E64" s="13">
        <v>3457.97</v>
      </c>
      <c r="F64" s="10"/>
      <c r="G64" s="10"/>
      <c r="H64" s="10"/>
      <c r="I64" s="13">
        <v>115.97</v>
      </c>
      <c r="J64" s="18">
        <f t="shared" si="5"/>
        <v>115.97</v>
      </c>
      <c r="K64" s="15">
        <f t="shared" si="6"/>
        <v>3342</v>
      </c>
      <c r="L64" s="39"/>
    </row>
    <row r="65" spans="1:12" ht="25.5" customHeight="1" x14ac:dyDescent="0.25">
      <c r="A65" s="37">
        <v>18</v>
      </c>
      <c r="B65" s="9" t="s">
        <v>164</v>
      </c>
      <c r="C65" s="10" t="s">
        <v>177</v>
      </c>
      <c r="D65" s="19">
        <v>15</v>
      </c>
      <c r="E65" s="13">
        <v>3973.11</v>
      </c>
      <c r="F65" s="10"/>
      <c r="G65" s="10"/>
      <c r="H65" s="10"/>
      <c r="I65" s="13">
        <v>297.11</v>
      </c>
      <c r="J65" s="18">
        <f t="shared" si="5"/>
        <v>297.11</v>
      </c>
      <c r="K65" s="15">
        <f t="shared" si="6"/>
        <v>3676</v>
      </c>
      <c r="L65" s="39"/>
    </row>
    <row r="66" spans="1:12" ht="25.5" customHeight="1" thickBot="1" x14ac:dyDescent="0.3">
      <c r="A66" s="62">
        <v>19</v>
      </c>
      <c r="B66" s="63" t="s">
        <v>222</v>
      </c>
      <c r="C66" s="64" t="s">
        <v>177</v>
      </c>
      <c r="D66" s="125">
        <v>15</v>
      </c>
      <c r="E66" s="97">
        <v>3989</v>
      </c>
      <c r="F66" s="64"/>
      <c r="G66" s="64"/>
      <c r="H66" s="64"/>
      <c r="I66" s="97">
        <v>298.85000000000002</v>
      </c>
      <c r="J66" s="67">
        <f t="shared" si="5"/>
        <v>298.85000000000002</v>
      </c>
      <c r="K66" s="68">
        <f t="shared" si="6"/>
        <v>3690.15</v>
      </c>
      <c r="L66" s="70"/>
    </row>
    <row r="67" spans="1:12" ht="25.5" customHeight="1" x14ac:dyDescent="0.25">
      <c r="A67" s="55">
        <v>20</v>
      </c>
      <c r="B67" s="56" t="s">
        <v>140</v>
      </c>
      <c r="C67" s="57" t="s">
        <v>190</v>
      </c>
      <c r="D67" s="141">
        <v>15</v>
      </c>
      <c r="E67" s="102">
        <v>4561.1000000000004</v>
      </c>
      <c r="F67" s="57"/>
      <c r="G67" s="57"/>
      <c r="H67" s="57"/>
      <c r="I67" s="102">
        <v>361.1</v>
      </c>
      <c r="J67" s="98">
        <f t="shared" si="5"/>
        <v>361.1</v>
      </c>
      <c r="K67" s="99">
        <f t="shared" si="6"/>
        <v>4200</v>
      </c>
      <c r="L67" s="60"/>
    </row>
    <row r="68" spans="1:12" ht="25.5" customHeight="1" x14ac:dyDescent="0.25">
      <c r="A68" s="37">
        <v>21</v>
      </c>
      <c r="B68" s="9" t="s">
        <v>169</v>
      </c>
      <c r="C68" s="10" t="s">
        <v>190</v>
      </c>
      <c r="D68" s="19">
        <v>15</v>
      </c>
      <c r="E68" s="13">
        <v>4112.2700000000004</v>
      </c>
      <c r="F68" s="10"/>
      <c r="G68" s="10"/>
      <c r="H68" s="10"/>
      <c r="I68" s="13">
        <v>321.42</v>
      </c>
      <c r="J68" s="18">
        <f t="shared" si="5"/>
        <v>321.42</v>
      </c>
      <c r="K68" s="15">
        <f t="shared" si="6"/>
        <v>3790.8500000000004</v>
      </c>
      <c r="L68" s="39"/>
    </row>
    <row r="69" spans="1:12" ht="25.5" customHeight="1" x14ac:dyDescent="0.25">
      <c r="A69" s="37">
        <v>23</v>
      </c>
      <c r="B69" s="9" t="s">
        <v>154</v>
      </c>
      <c r="C69" s="10" t="s">
        <v>136</v>
      </c>
      <c r="D69" s="19">
        <v>15</v>
      </c>
      <c r="E69" s="13">
        <v>3186.44</v>
      </c>
      <c r="F69" s="10"/>
      <c r="G69" s="10"/>
      <c r="H69" s="10"/>
      <c r="I69" s="13">
        <v>86.44</v>
      </c>
      <c r="J69" s="18">
        <f t="shared" si="5"/>
        <v>86.44</v>
      </c>
      <c r="K69" s="15">
        <f t="shared" si="6"/>
        <v>3100</v>
      </c>
      <c r="L69" s="39"/>
    </row>
    <row r="70" spans="1:12" ht="25.5" customHeight="1" x14ac:dyDescent="0.25">
      <c r="A70" s="37">
        <v>24</v>
      </c>
      <c r="B70" s="9" t="s">
        <v>155</v>
      </c>
      <c r="C70" s="10" t="s">
        <v>182</v>
      </c>
      <c r="D70" s="19">
        <v>15</v>
      </c>
      <c r="E70" s="13">
        <v>3974.25</v>
      </c>
      <c r="F70" s="10"/>
      <c r="G70" s="10"/>
      <c r="H70" s="13"/>
      <c r="I70" s="13">
        <v>297.25</v>
      </c>
      <c r="J70" s="18">
        <f t="shared" si="5"/>
        <v>297.25</v>
      </c>
      <c r="K70" s="15">
        <f>E70+F70+H70-J70</f>
        <v>3677</v>
      </c>
      <c r="L70" s="39"/>
    </row>
    <row r="71" spans="1:12" ht="25.5" customHeight="1" x14ac:dyDescent="0.25">
      <c r="A71" s="37">
        <v>25</v>
      </c>
      <c r="B71" s="9" t="s">
        <v>157</v>
      </c>
      <c r="C71" s="10" t="s">
        <v>182</v>
      </c>
      <c r="D71" s="19">
        <v>15</v>
      </c>
      <c r="E71" s="13">
        <v>3804.82</v>
      </c>
      <c r="F71" s="10"/>
      <c r="G71" s="10"/>
      <c r="H71" s="10"/>
      <c r="I71" s="13">
        <v>278.82</v>
      </c>
      <c r="J71" s="18">
        <f t="shared" si="5"/>
        <v>278.82</v>
      </c>
      <c r="K71" s="15">
        <f>E71+F71-J71</f>
        <v>3526</v>
      </c>
      <c r="L71" s="39"/>
    </row>
    <row r="72" spans="1:12" ht="25.5" customHeight="1" x14ac:dyDescent="0.25">
      <c r="A72" s="37">
        <v>26</v>
      </c>
      <c r="B72" s="9" t="s">
        <v>273</v>
      </c>
      <c r="C72" s="10" t="s">
        <v>185</v>
      </c>
      <c r="D72" s="19">
        <v>15</v>
      </c>
      <c r="E72" s="13">
        <v>3395.15</v>
      </c>
      <c r="F72" s="10"/>
      <c r="G72" s="10"/>
      <c r="H72" s="13"/>
      <c r="I72" s="13">
        <v>109.15</v>
      </c>
      <c r="J72" s="18">
        <f t="shared" si="5"/>
        <v>109.15</v>
      </c>
      <c r="K72" s="15">
        <f>E72+F72+H72-J72</f>
        <v>3286</v>
      </c>
      <c r="L72" s="39"/>
    </row>
    <row r="73" spans="1:12" ht="25.5" customHeight="1" x14ac:dyDescent="0.25">
      <c r="A73" s="37">
        <v>27</v>
      </c>
      <c r="B73" s="9" t="s">
        <v>137</v>
      </c>
      <c r="C73" s="10" t="s">
        <v>185</v>
      </c>
      <c r="D73" s="19">
        <v>15</v>
      </c>
      <c r="E73" s="13">
        <v>4257.0200000000004</v>
      </c>
      <c r="F73" s="10"/>
      <c r="G73" s="10"/>
      <c r="H73" s="10"/>
      <c r="I73" s="13">
        <v>328.02</v>
      </c>
      <c r="J73" s="18">
        <f t="shared" si="5"/>
        <v>328.02</v>
      </c>
      <c r="K73" s="15">
        <f>E73+F73-J73</f>
        <v>3929.0000000000005</v>
      </c>
      <c r="L73" s="39"/>
    </row>
    <row r="74" spans="1:12" ht="25.5" customHeight="1" x14ac:dyDescent="0.25">
      <c r="A74" s="37">
        <v>28</v>
      </c>
      <c r="B74" s="9" t="s">
        <v>282</v>
      </c>
      <c r="C74" s="10" t="s">
        <v>177</v>
      </c>
      <c r="D74" s="19">
        <v>15</v>
      </c>
      <c r="E74" s="13">
        <v>7659</v>
      </c>
      <c r="F74" s="10"/>
      <c r="G74" s="10"/>
      <c r="H74" s="10"/>
      <c r="I74" s="13">
        <v>924.92354399999999</v>
      </c>
      <c r="J74" s="18">
        <f t="shared" si="5"/>
        <v>924.92354399999999</v>
      </c>
      <c r="K74" s="15">
        <f>E74+F74-J74</f>
        <v>6734.0764559999998</v>
      </c>
      <c r="L74" s="39"/>
    </row>
    <row r="75" spans="1:12" ht="25.5" customHeight="1" x14ac:dyDescent="0.25">
      <c r="A75" s="37">
        <v>29</v>
      </c>
      <c r="B75" s="9" t="s">
        <v>138</v>
      </c>
      <c r="C75" s="10" t="s">
        <v>185</v>
      </c>
      <c r="D75" s="19">
        <v>15</v>
      </c>
      <c r="E75" s="13">
        <v>4257.0200000000004</v>
      </c>
      <c r="F75" s="10"/>
      <c r="G75" s="10"/>
      <c r="H75" s="13"/>
      <c r="I75" s="13">
        <v>328.02</v>
      </c>
      <c r="J75" s="18">
        <f t="shared" si="5"/>
        <v>328.02</v>
      </c>
      <c r="K75" s="15">
        <f>E75+F75+H75-J75</f>
        <v>3929.0000000000005</v>
      </c>
      <c r="L75" s="39"/>
    </row>
    <row r="76" spans="1:12" ht="25.5" customHeight="1" x14ac:dyDescent="0.25">
      <c r="A76" s="37">
        <v>30</v>
      </c>
      <c r="B76" s="9" t="s">
        <v>139</v>
      </c>
      <c r="C76" s="10" t="s">
        <v>185</v>
      </c>
      <c r="D76" s="19">
        <v>15</v>
      </c>
      <c r="E76" s="13">
        <v>4380.45</v>
      </c>
      <c r="F76" s="10"/>
      <c r="G76" s="10"/>
      <c r="H76" s="10"/>
      <c r="I76" s="13">
        <v>341.45</v>
      </c>
      <c r="J76" s="18">
        <f t="shared" si="5"/>
        <v>341.45</v>
      </c>
      <c r="K76" s="15">
        <f>E76+F76-J76</f>
        <v>4039</v>
      </c>
      <c r="L76" s="39"/>
    </row>
    <row r="77" spans="1:12" ht="25.5" customHeight="1" x14ac:dyDescent="0.25">
      <c r="A77" s="37">
        <v>31</v>
      </c>
      <c r="B77" s="9" t="s">
        <v>258</v>
      </c>
      <c r="C77" s="10" t="s">
        <v>185</v>
      </c>
      <c r="D77" s="19">
        <v>15</v>
      </c>
      <c r="E77" s="13">
        <v>4252.51</v>
      </c>
      <c r="F77" s="10"/>
      <c r="G77" s="10"/>
      <c r="H77" s="13"/>
      <c r="I77" s="13">
        <v>327.51</v>
      </c>
      <c r="J77" s="18">
        <f t="shared" si="5"/>
        <v>327.51</v>
      </c>
      <c r="K77" s="15">
        <f>E77+F77+H77-J77</f>
        <v>3925</v>
      </c>
      <c r="L77" s="39"/>
    </row>
    <row r="78" spans="1:12" ht="25.5" customHeight="1" x14ac:dyDescent="0.25">
      <c r="A78" s="37">
        <v>32</v>
      </c>
      <c r="B78" s="9" t="s">
        <v>163</v>
      </c>
      <c r="C78" s="10" t="s">
        <v>186</v>
      </c>
      <c r="D78" s="19">
        <v>15</v>
      </c>
      <c r="E78" s="13">
        <v>4303.01</v>
      </c>
      <c r="F78" s="10"/>
      <c r="G78" s="10"/>
      <c r="H78" s="10"/>
      <c r="I78" s="13">
        <v>333.01</v>
      </c>
      <c r="J78" s="18">
        <f t="shared" si="5"/>
        <v>333.01</v>
      </c>
      <c r="K78" s="15">
        <f t="shared" ref="K78:K93" si="7">E78+F78-J78</f>
        <v>3970</v>
      </c>
      <c r="L78" s="39"/>
    </row>
    <row r="79" spans="1:12" ht="25.5" customHeight="1" x14ac:dyDescent="0.25">
      <c r="A79" s="37">
        <v>33</v>
      </c>
      <c r="B79" s="119" t="s">
        <v>172</v>
      </c>
      <c r="C79" s="120" t="s">
        <v>195</v>
      </c>
      <c r="D79" s="132">
        <v>15</v>
      </c>
      <c r="E79" s="121">
        <v>3348</v>
      </c>
      <c r="F79" s="120"/>
      <c r="G79" s="120"/>
      <c r="H79" s="120"/>
      <c r="I79" s="121">
        <v>104</v>
      </c>
      <c r="J79" s="115">
        <f t="shared" si="5"/>
        <v>104</v>
      </c>
      <c r="K79" s="116">
        <f t="shared" si="7"/>
        <v>3244</v>
      </c>
      <c r="L79" s="122"/>
    </row>
    <row r="80" spans="1:12" ht="25.5" customHeight="1" x14ac:dyDescent="0.25">
      <c r="A80" s="37">
        <v>34</v>
      </c>
      <c r="B80" s="9" t="s">
        <v>276</v>
      </c>
      <c r="C80" s="10" t="s">
        <v>81</v>
      </c>
      <c r="D80" s="19">
        <v>15</v>
      </c>
      <c r="E80" s="13">
        <v>2500</v>
      </c>
      <c r="F80" s="13">
        <v>14.56</v>
      </c>
      <c r="G80" s="10"/>
      <c r="H80" s="10"/>
      <c r="I80" s="13"/>
      <c r="J80" s="18">
        <f t="shared" si="5"/>
        <v>0</v>
      </c>
      <c r="K80" s="15">
        <f t="shared" si="7"/>
        <v>2514.56</v>
      </c>
      <c r="L80" s="39"/>
    </row>
    <row r="81" spans="1:15" ht="26.25" customHeight="1" x14ac:dyDescent="0.25">
      <c r="A81" s="37">
        <v>35</v>
      </c>
      <c r="B81" s="32" t="s">
        <v>218</v>
      </c>
      <c r="C81" s="24" t="s">
        <v>219</v>
      </c>
      <c r="D81" s="23">
        <v>15</v>
      </c>
      <c r="E81" s="14">
        <v>2690</v>
      </c>
      <c r="F81" s="24"/>
      <c r="G81" s="24"/>
      <c r="H81" s="24"/>
      <c r="I81" s="14">
        <v>12.6</v>
      </c>
      <c r="J81" s="26">
        <f t="shared" si="5"/>
        <v>12.6</v>
      </c>
      <c r="K81" s="27">
        <f t="shared" si="7"/>
        <v>2677.4</v>
      </c>
      <c r="L81" s="41"/>
    </row>
    <row r="82" spans="1:15" ht="25.5" customHeight="1" x14ac:dyDescent="0.25">
      <c r="A82" s="37">
        <v>36</v>
      </c>
      <c r="B82" s="9" t="s">
        <v>141</v>
      </c>
      <c r="C82" s="10" t="s">
        <v>188</v>
      </c>
      <c r="D82" s="1">
        <v>15</v>
      </c>
      <c r="E82" s="13">
        <v>3357</v>
      </c>
      <c r="F82" s="10"/>
      <c r="G82" s="10"/>
      <c r="H82" s="10"/>
      <c r="I82" s="13">
        <v>105</v>
      </c>
      <c r="J82" s="18">
        <f t="shared" si="5"/>
        <v>105</v>
      </c>
      <c r="K82" s="15">
        <f t="shared" si="7"/>
        <v>3252</v>
      </c>
      <c r="L82" s="39"/>
      <c r="O82">
        <f>2488-318.01</f>
        <v>2169.9899999999998</v>
      </c>
    </row>
    <row r="83" spans="1:15" ht="25.5" customHeight="1" x14ac:dyDescent="0.25">
      <c r="A83" s="37">
        <v>37</v>
      </c>
      <c r="B83" s="9" t="s">
        <v>148</v>
      </c>
      <c r="C83" s="10" t="s">
        <v>188</v>
      </c>
      <c r="D83" s="1">
        <v>15</v>
      </c>
      <c r="E83" s="13">
        <v>3838.48</v>
      </c>
      <c r="F83" s="10"/>
      <c r="G83" s="10"/>
      <c r="H83" s="10"/>
      <c r="I83" s="13">
        <v>282.48</v>
      </c>
      <c r="J83" s="18">
        <f t="shared" si="5"/>
        <v>282.48</v>
      </c>
      <c r="K83" s="15">
        <f t="shared" si="7"/>
        <v>3556</v>
      </c>
      <c r="L83" s="39"/>
      <c r="O83">
        <f>+O82*0.064</f>
        <v>138.87935999999999</v>
      </c>
    </row>
    <row r="84" spans="1:15" ht="25.5" customHeight="1" x14ac:dyDescent="0.25">
      <c r="A84" s="37">
        <v>38</v>
      </c>
      <c r="B84" s="9" t="s">
        <v>150</v>
      </c>
      <c r="C84" s="10" t="s">
        <v>188</v>
      </c>
      <c r="D84" s="1">
        <v>15</v>
      </c>
      <c r="E84" s="13">
        <v>3844.09</v>
      </c>
      <c r="F84" s="10"/>
      <c r="G84" s="10"/>
      <c r="H84" s="10"/>
      <c r="I84" s="13">
        <v>283.08999999999997</v>
      </c>
      <c r="J84" s="18">
        <f t="shared" si="5"/>
        <v>283.08999999999997</v>
      </c>
      <c r="K84" s="15">
        <f t="shared" si="7"/>
        <v>3561</v>
      </c>
      <c r="L84" s="39"/>
      <c r="O84">
        <f>+O83+6.15</f>
        <v>145.02936</v>
      </c>
    </row>
    <row r="85" spans="1:15" ht="25.5" customHeight="1" x14ac:dyDescent="0.25">
      <c r="A85" s="37">
        <v>39</v>
      </c>
      <c r="B85" s="9" t="s">
        <v>158</v>
      </c>
      <c r="C85" s="10" t="s">
        <v>188</v>
      </c>
      <c r="D85" s="1">
        <v>15</v>
      </c>
      <c r="E85" s="13">
        <v>2834.95</v>
      </c>
      <c r="F85" s="13"/>
      <c r="G85" s="10"/>
      <c r="H85" s="10"/>
      <c r="I85" s="13">
        <v>27.95</v>
      </c>
      <c r="J85" s="18">
        <f t="shared" si="5"/>
        <v>27.95</v>
      </c>
      <c r="K85" s="15">
        <f t="shared" si="7"/>
        <v>2807</v>
      </c>
      <c r="L85" s="39"/>
      <c r="O85">
        <v>160.35</v>
      </c>
    </row>
    <row r="86" spans="1:15" ht="25.5" customHeight="1" x14ac:dyDescent="0.25">
      <c r="A86" s="37">
        <v>40</v>
      </c>
      <c r="B86" s="9" t="s">
        <v>165</v>
      </c>
      <c r="C86" s="10" t="s">
        <v>188</v>
      </c>
      <c r="D86" s="1">
        <v>15</v>
      </c>
      <c r="E86" s="13">
        <v>3813.78</v>
      </c>
      <c r="F86" s="10"/>
      <c r="G86" s="10"/>
      <c r="H86" s="10"/>
      <c r="I86" s="13">
        <v>279.77999999999997</v>
      </c>
      <c r="J86" s="18">
        <f t="shared" si="5"/>
        <v>279.77999999999997</v>
      </c>
      <c r="K86" s="15">
        <f t="shared" si="7"/>
        <v>3534</v>
      </c>
      <c r="L86" s="39"/>
      <c r="O86">
        <f>O84-O85</f>
        <v>-15.320639999999997</v>
      </c>
    </row>
    <row r="87" spans="1:15" ht="25.5" customHeight="1" x14ac:dyDescent="0.25">
      <c r="A87" s="37">
        <v>41</v>
      </c>
      <c r="B87" s="32" t="s">
        <v>189</v>
      </c>
      <c r="C87" s="24" t="s">
        <v>188</v>
      </c>
      <c r="D87" s="23">
        <v>15</v>
      </c>
      <c r="E87" s="14">
        <v>2593.0500000000002</v>
      </c>
      <c r="F87" s="14">
        <v>8.6</v>
      </c>
      <c r="G87" s="24"/>
      <c r="H87" s="24"/>
      <c r="I87" s="24"/>
      <c r="J87" s="26">
        <f t="shared" si="5"/>
        <v>0</v>
      </c>
      <c r="K87" s="27">
        <f t="shared" si="7"/>
        <v>2601.65</v>
      </c>
      <c r="L87" s="41"/>
    </row>
    <row r="88" spans="1:15" ht="25.5" customHeight="1" x14ac:dyDescent="0.25">
      <c r="A88" s="37">
        <v>42</v>
      </c>
      <c r="B88" s="32" t="s">
        <v>166</v>
      </c>
      <c r="C88" s="24" t="s">
        <v>188</v>
      </c>
      <c r="D88" s="23">
        <v>15</v>
      </c>
      <c r="E88" s="25">
        <v>3813.78</v>
      </c>
      <c r="F88" s="24"/>
      <c r="G88" s="24"/>
      <c r="H88" s="24"/>
      <c r="I88" s="25">
        <v>279.77999999999997</v>
      </c>
      <c r="J88" s="26">
        <f t="shared" si="5"/>
        <v>279.77999999999997</v>
      </c>
      <c r="K88" s="27">
        <f t="shared" si="7"/>
        <v>3534</v>
      </c>
      <c r="L88" s="41"/>
    </row>
    <row r="89" spans="1:15" ht="25.5" customHeight="1" x14ac:dyDescent="0.25">
      <c r="A89" s="37">
        <v>43</v>
      </c>
      <c r="B89" s="109" t="s">
        <v>168</v>
      </c>
      <c r="C89" s="110" t="s">
        <v>188</v>
      </c>
      <c r="D89" s="117">
        <v>15</v>
      </c>
      <c r="E89" s="111">
        <v>3396.25</v>
      </c>
      <c r="F89" s="110"/>
      <c r="G89" s="110"/>
      <c r="H89" s="110"/>
      <c r="I89" s="111">
        <v>109.25</v>
      </c>
      <c r="J89" s="112">
        <f t="shared" si="5"/>
        <v>109.25</v>
      </c>
      <c r="K89" s="113">
        <f t="shared" si="7"/>
        <v>3287</v>
      </c>
      <c r="L89" s="118"/>
      <c r="N89" s="21">
        <v>75444</v>
      </c>
    </row>
    <row r="90" spans="1:15" ht="25.5" customHeight="1" x14ac:dyDescent="0.25">
      <c r="A90" s="37">
        <v>44</v>
      </c>
      <c r="B90" s="9" t="s">
        <v>173</v>
      </c>
      <c r="C90" s="10" t="s">
        <v>197</v>
      </c>
      <c r="D90" s="1">
        <v>15</v>
      </c>
      <c r="E90" s="20">
        <v>2593.0500000000002</v>
      </c>
      <c r="F90" s="20">
        <v>8.6</v>
      </c>
      <c r="G90" s="10"/>
      <c r="H90" s="10"/>
      <c r="I90" s="10"/>
      <c r="J90" s="18">
        <f t="shared" si="5"/>
        <v>0</v>
      </c>
      <c r="K90" s="15">
        <f t="shared" si="7"/>
        <v>2601.65</v>
      </c>
      <c r="L90" s="39"/>
    </row>
    <row r="91" spans="1:15" ht="25.5" customHeight="1" x14ac:dyDescent="0.25">
      <c r="A91" s="37">
        <v>45</v>
      </c>
      <c r="B91" s="32" t="s">
        <v>156</v>
      </c>
      <c r="C91" s="24" t="s">
        <v>181</v>
      </c>
      <c r="D91" s="23">
        <v>15</v>
      </c>
      <c r="E91" s="25">
        <v>4355</v>
      </c>
      <c r="F91" s="24"/>
      <c r="G91" s="24"/>
      <c r="H91" s="24"/>
      <c r="I91" s="25">
        <v>338.67819200000002</v>
      </c>
      <c r="J91" s="26">
        <f t="shared" si="5"/>
        <v>338.67819200000002</v>
      </c>
      <c r="K91" s="27">
        <f t="shared" si="7"/>
        <v>4016.3218080000001</v>
      </c>
      <c r="L91" s="41"/>
    </row>
    <row r="92" spans="1:15" ht="25.5" customHeight="1" x14ac:dyDescent="0.25">
      <c r="A92" s="37">
        <v>46</v>
      </c>
      <c r="B92" s="9" t="s">
        <v>159</v>
      </c>
      <c r="C92" s="10" t="s">
        <v>181</v>
      </c>
      <c r="D92" s="1">
        <v>15</v>
      </c>
      <c r="E92" s="13">
        <v>3775.64</v>
      </c>
      <c r="F92" s="10"/>
      <c r="G92" s="10"/>
      <c r="H92" s="10"/>
      <c r="I92" s="13">
        <v>275.64</v>
      </c>
      <c r="J92" s="18">
        <f t="shared" si="5"/>
        <v>275.64</v>
      </c>
      <c r="K92" s="15">
        <f t="shared" si="7"/>
        <v>3500</v>
      </c>
      <c r="L92" s="39"/>
    </row>
    <row r="93" spans="1:15" ht="22.5" customHeight="1" x14ac:dyDescent="0.25">
      <c r="A93" s="37">
        <v>47</v>
      </c>
      <c r="B93" s="9" t="s">
        <v>146</v>
      </c>
      <c r="C93" s="10" t="s">
        <v>198</v>
      </c>
      <c r="D93" s="1">
        <v>15</v>
      </c>
      <c r="E93" s="13">
        <v>4907.08</v>
      </c>
      <c r="F93" s="10"/>
      <c r="G93" s="10"/>
      <c r="H93" s="10"/>
      <c r="I93" s="13">
        <v>407.08</v>
      </c>
      <c r="J93" s="18">
        <f t="shared" si="5"/>
        <v>407.08</v>
      </c>
      <c r="K93" s="15">
        <f t="shared" si="7"/>
        <v>4500</v>
      </c>
      <c r="L93" s="39"/>
    </row>
    <row r="94" spans="1:15" ht="25.5" customHeight="1" x14ac:dyDescent="0.25">
      <c r="A94" s="37">
        <v>48</v>
      </c>
      <c r="B94" s="9" t="s">
        <v>162</v>
      </c>
      <c r="C94" s="10" t="s">
        <v>184</v>
      </c>
      <c r="D94" s="1">
        <v>15</v>
      </c>
      <c r="E94" s="13">
        <v>4253.63</v>
      </c>
      <c r="F94" s="10"/>
      <c r="G94" s="10"/>
      <c r="H94" s="13"/>
      <c r="I94" s="13">
        <v>327.63</v>
      </c>
      <c r="J94" s="18">
        <f t="shared" si="5"/>
        <v>327.63</v>
      </c>
      <c r="K94" s="15">
        <f>E94+F94+H94-J94</f>
        <v>3926</v>
      </c>
      <c r="L94" s="39"/>
    </row>
    <row r="95" spans="1:15" ht="25.5" customHeight="1" x14ac:dyDescent="0.25">
      <c r="A95" s="37">
        <v>49</v>
      </c>
      <c r="B95" s="9" t="s">
        <v>199</v>
      </c>
      <c r="C95" s="10" t="s">
        <v>191</v>
      </c>
      <c r="D95" s="1">
        <v>15</v>
      </c>
      <c r="E95" s="13">
        <v>3559.74</v>
      </c>
      <c r="F95" s="10"/>
      <c r="G95" s="10"/>
      <c r="H95" s="10"/>
      <c r="I95" s="13">
        <v>144.74</v>
      </c>
      <c r="J95" s="18">
        <f t="shared" si="5"/>
        <v>144.74</v>
      </c>
      <c r="K95" s="15">
        <f>E95+F95-J95</f>
        <v>3415</v>
      </c>
      <c r="L95" s="39"/>
    </row>
    <row r="96" spans="1:15" ht="25.5" customHeight="1" x14ac:dyDescent="0.25">
      <c r="A96" s="37">
        <v>50</v>
      </c>
      <c r="B96" s="9" t="s">
        <v>192</v>
      </c>
      <c r="C96" s="10" t="s">
        <v>193</v>
      </c>
      <c r="D96" s="1">
        <v>15</v>
      </c>
      <c r="E96" s="13">
        <v>4245.78</v>
      </c>
      <c r="F96" s="10"/>
      <c r="G96" s="10"/>
      <c r="H96" s="10"/>
      <c r="I96" s="13">
        <v>326.77999999999997</v>
      </c>
      <c r="J96" s="18">
        <f t="shared" si="5"/>
        <v>326.77999999999997</v>
      </c>
      <c r="K96" s="15">
        <f>E96+F96-J96</f>
        <v>3919</v>
      </c>
      <c r="L96" s="39"/>
    </row>
    <row r="97" spans="1:12" ht="25.5" customHeight="1" thickBot="1" x14ac:dyDescent="0.3">
      <c r="A97" s="37">
        <v>51</v>
      </c>
      <c r="B97" s="63" t="s">
        <v>174</v>
      </c>
      <c r="C97" s="64" t="s">
        <v>196</v>
      </c>
      <c r="D97" s="65">
        <v>15</v>
      </c>
      <c r="E97" s="97">
        <v>2593.0500000000002</v>
      </c>
      <c r="F97" s="97">
        <v>8.6</v>
      </c>
      <c r="G97" s="64"/>
      <c r="H97" s="64"/>
      <c r="I97" s="64"/>
      <c r="J97" s="67">
        <f t="shared" si="5"/>
        <v>0</v>
      </c>
      <c r="K97" s="68">
        <f>E97+F97-J97</f>
        <v>2601.65</v>
      </c>
      <c r="L97" s="70"/>
    </row>
    <row r="98" spans="1:12" ht="15.75" thickBot="1" x14ac:dyDescent="0.3">
      <c r="A98" s="164" t="s">
        <v>217</v>
      </c>
      <c r="B98" s="165"/>
      <c r="C98" s="165"/>
      <c r="D98" s="165"/>
      <c r="E98" s="47">
        <f>SUM(E8:E10,E13:E20,E23:E46,E49:E97)</f>
        <v>371902.64000000013</v>
      </c>
      <c r="F98" s="47">
        <f>SUM(F8:F10,F13:F20,F23:F46,F49:F97)</f>
        <v>66.16</v>
      </c>
      <c r="G98" s="48"/>
      <c r="H98" s="47">
        <f>SUM(H49:H97,H23:H46,H13:H20,H8:H10)</f>
        <v>0</v>
      </c>
      <c r="I98" s="47">
        <f>SUM(I8:I10,I13:I20,I23:I46,I49:I97)</f>
        <v>28885.792255999993</v>
      </c>
      <c r="J98" s="47">
        <f>SUM(J8:J10,J13:J20,J23:J46,J49:J97)</f>
        <v>28885.792255999993</v>
      </c>
      <c r="K98" s="47">
        <f>SUM(K8:K10,K13:K20,K23:K46,K49:K97)</f>
        <v>343083.00774400006</v>
      </c>
      <c r="L98" s="49"/>
    </row>
    <row r="100" spans="1:12" x14ac:dyDescent="0.25">
      <c r="K100" s="22"/>
    </row>
    <row r="104" spans="1:12" x14ac:dyDescent="0.25">
      <c r="B104" s="71" t="s">
        <v>251</v>
      </c>
      <c r="E104" s="149" t="s">
        <v>252</v>
      </c>
      <c r="F104" s="149"/>
      <c r="G104" s="149"/>
      <c r="H104" s="92"/>
      <c r="K104" s="149" t="s">
        <v>254</v>
      </c>
      <c r="L104" s="149"/>
    </row>
    <row r="105" spans="1:12" x14ac:dyDescent="0.25">
      <c r="B105" s="92" t="s">
        <v>256</v>
      </c>
      <c r="E105" s="150" t="s">
        <v>253</v>
      </c>
      <c r="F105" s="150"/>
      <c r="G105" s="150"/>
      <c r="H105" s="92"/>
      <c r="K105" s="150" t="s">
        <v>255</v>
      </c>
      <c r="L105" s="150"/>
    </row>
  </sheetData>
  <mergeCells count="16">
    <mergeCell ref="A48:L48"/>
    <mergeCell ref="A12:L12"/>
    <mergeCell ref="A11:L11"/>
    <mergeCell ref="A21:L21"/>
    <mergeCell ref="A47:L47"/>
    <mergeCell ref="A22:L22"/>
    <mergeCell ref="A1:B5"/>
    <mergeCell ref="C1:L3"/>
    <mergeCell ref="C4:L4"/>
    <mergeCell ref="C5:L5"/>
    <mergeCell ref="A6:L6"/>
    <mergeCell ref="E104:G104"/>
    <mergeCell ref="E105:G105"/>
    <mergeCell ref="K104:L104"/>
    <mergeCell ref="K105:L105"/>
    <mergeCell ref="A98:D98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7" workbookViewId="0">
      <selection activeCell="D27" sqref="D27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66"/>
      <c r="B1" s="152"/>
      <c r="C1" s="153" t="s">
        <v>0</v>
      </c>
      <c r="D1" s="153"/>
      <c r="E1" s="153"/>
      <c r="F1" s="153"/>
      <c r="G1" s="153"/>
      <c r="H1" s="153"/>
      <c r="I1" s="153"/>
      <c r="J1" s="153"/>
      <c r="K1" s="154"/>
    </row>
    <row r="2" spans="1:11" ht="14.25" customHeight="1" x14ac:dyDescent="0.25">
      <c r="A2" s="167"/>
      <c r="B2" s="150"/>
      <c r="C2" s="155"/>
      <c r="D2" s="155"/>
      <c r="E2" s="155"/>
      <c r="F2" s="155"/>
      <c r="G2" s="155"/>
      <c r="H2" s="155"/>
      <c r="I2" s="155"/>
      <c r="J2" s="155"/>
      <c r="K2" s="156"/>
    </row>
    <row r="3" spans="1:11" ht="14.25" customHeight="1" x14ac:dyDescent="0.25">
      <c r="A3" s="167"/>
      <c r="B3" s="150"/>
      <c r="C3" s="155"/>
      <c r="D3" s="155"/>
      <c r="E3" s="155"/>
      <c r="F3" s="155"/>
      <c r="G3" s="155"/>
      <c r="H3" s="155"/>
      <c r="I3" s="155"/>
      <c r="J3" s="155"/>
      <c r="K3" s="156"/>
    </row>
    <row r="4" spans="1:11" ht="21.75" customHeight="1" x14ac:dyDescent="0.35">
      <c r="A4" s="167"/>
      <c r="B4" s="150"/>
      <c r="C4" s="174" t="s">
        <v>264</v>
      </c>
      <c r="D4" s="174"/>
      <c r="E4" s="174"/>
      <c r="F4" s="174"/>
      <c r="G4" s="174"/>
      <c r="H4" s="174"/>
      <c r="I4" s="174"/>
      <c r="J4" s="174"/>
      <c r="K4" s="175"/>
    </row>
    <row r="5" spans="1:11" ht="14.25" customHeight="1" x14ac:dyDescent="0.25">
      <c r="A5" s="167"/>
      <c r="B5" s="150"/>
      <c r="C5" s="176" t="s">
        <v>280</v>
      </c>
      <c r="D5" s="176"/>
      <c r="E5" s="176"/>
      <c r="F5" s="176"/>
      <c r="G5" s="176"/>
      <c r="H5" s="176"/>
      <c r="I5" s="176"/>
      <c r="J5" s="176"/>
      <c r="K5" s="177"/>
    </row>
    <row r="6" spans="1:11" x14ac:dyDescent="0.25">
      <c r="A6" s="205" t="s">
        <v>260</v>
      </c>
      <c r="B6" s="206"/>
      <c r="C6" s="206"/>
      <c r="D6" s="206"/>
      <c r="E6" s="206"/>
      <c r="F6" s="206"/>
      <c r="G6" s="206"/>
      <c r="H6" s="206"/>
      <c r="I6" s="206"/>
      <c r="J6" s="206"/>
      <c r="K6" s="207"/>
    </row>
    <row r="7" spans="1:11" ht="30" customHeight="1" x14ac:dyDescent="0.25">
      <c r="A7" s="33" t="s">
        <v>15</v>
      </c>
      <c r="B7" s="34" t="s">
        <v>88</v>
      </c>
      <c r="C7" s="34" t="s">
        <v>17</v>
      </c>
      <c r="D7" s="35" t="s">
        <v>95</v>
      </c>
      <c r="E7" s="35" t="s">
        <v>18</v>
      </c>
      <c r="F7" s="35" t="s">
        <v>19</v>
      </c>
      <c r="G7" s="34" t="s">
        <v>20</v>
      </c>
      <c r="H7" s="34" t="s">
        <v>89</v>
      </c>
      <c r="I7" s="35" t="s">
        <v>90</v>
      </c>
      <c r="J7" s="35" t="s">
        <v>91</v>
      </c>
      <c r="K7" s="36" t="s">
        <v>92</v>
      </c>
    </row>
    <row r="8" spans="1:11" ht="25.5" customHeight="1" x14ac:dyDescent="0.25">
      <c r="A8" s="40">
        <v>1</v>
      </c>
      <c r="B8" s="32" t="s">
        <v>284</v>
      </c>
      <c r="C8" s="24" t="s">
        <v>85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52">
        <f>E8+F8-I8</f>
        <v>7725.8730999999989</v>
      </c>
      <c r="K8" s="41"/>
    </row>
    <row r="9" spans="1:11" ht="25.5" customHeight="1" x14ac:dyDescent="0.25">
      <c r="A9" s="37">
        <v>2</v>
      </c>
      <c r="B9" s="9" t="s">
        <v>285</v>
      </c>
      <c r="C9" s="10" t="s">
        <v>86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52">
        <f t="shared" ref="J9:J11" si="1">E9+F9-I9</f>
        <v>7285.35</v>
      </c>
      <c r="K9" s="39"/>
    </row>
    <row r="10" spans="1:11" ht="25.5" customHeight="1" x14ac:dyDescent="0.25">
      <c r="A10" s="37">
        <v>3</v>
      </c>
      <c r="B10" s="9" t="s">
        <v>286</v>
      </c>
      <c r="C10" s="10" t="s">
        <v>87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52">
        <f t="shared" si="1"/>
        <v>5919.3660559999998</v>
      </c>
      <c r="K10" s="39"/>
    </row>
    <row r="11" spans="1:11" ht="25.5" customHeight="1" x14ac:dyDescent="0.25">
      <c r="A11" s="37">
        <v>4</v>
      </c>
      <c r="B11" s="9" t="s">
        <v>287</v>
      </c>
      <c r="C11" s="10" t="s">
        <v>87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52">
        <f t="shared" si="1"/>
        <v>5919.3660559999998</v>
      </c>
      <c r="K11" s="39"/>
    </row>
    <row r="12" spans="1:11" ht="15.75" thickBot="1" x14ac:dyDescent="0.3">
      <c r="A12" s="196"/>
      <c r="B12" s="149"/>
      <c r="C12" s="149"/>
      <c r="D12" s="149"/>
      <c r="E12" s="149"/>
      <c r="F12" s="149"/>
      <c r="G12" s="149"/>
      <c r="H12" s="149"/>
      <c r="I12" s="149"/>
      <c r="J12" s="149"/>
      <c r="K12" s="197"/>
    </row>
    <row r="13" spans="1:11" ht="15.75" thickBot="1" x14ac:dyDescent="0.3">
      <c r="A13" s="193" t="s">
        <v>262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5"/>
    </row>
    <row r="14" spans="1:11" ht="25.5" customHeight="1" x14ac:dyDescent="0.25">
      <c r="A14" s="40">
        <v>1</v>
      </c>
      <c r="B14" s="32" t="s">
        <v>288</v>
      </c>
      <c r="C14" s="24" t="s">
        <v>200</v>
      </c>
      <c r="D14" s="23">
        <v>15</v>
      </c>
      <c r="E14" s="14">
        <v>5026.13</v>
      </c>
      <c r="F14" s="24"/>
      <c r="G14" s="24"/>
      <c r="H14" s="25">
        <v>426.13</v>
      </c>
      <c r="I14" s="26">
        <f t="shared" ref="I14:I31" si="2">G14+H14</f>
        <v>426.13</v>
      </c>
      <c r="J14" s="27">
        <f t="shared" ref="J14:J26" si="3">E14+F14-I14</f>
        <v>4600</v>
      </c>
      <c r="K14" s="46"/>
    </row>
    <row r="15" spans="1:11" ht="25.5" customHeight="1" x14ac:dyDescent="0.25">
      <c r="A15" s="37">
        <v>2</v>
      </c>
      <c r="B15" s="9" t="s">
        <v>289</v>
      </c>
      <c r="C15" s="10" t="s">
        <v>200</v>
      </c>
      <c r="D15" s="1">
        <v>15</v>
      </c>
      <c r="E15" s="14">
        <v>5026.13</v>
      </c>
      <c r="F15" s="10"/>
      <c r="G15" s="10"/>
      <c r="H15" s="25">
        <v>426.13</v>
      </c>
      <c r="I15" s="18">
        <f t="shared" si="2"/>
        <v>426.13</v>
      </c>
      <c r="J15" s="15">
        <f t="shared" si="3"/>
        <v>4600</v>
      </c>
      <c r="K15" s="44"/>
    </row>
    <row r="16" spans="1:11" ht="25.5" customHeight="1" x14ac:dyDescent="0.25">
      <c r="A16" s="40">
        <v>3</v>
      </c>
      <c r="B16" s="9" t="s">
        <v>290</v>
      </c>
      <c r="C16" s="10" t="s">
        <v>200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 t="shared" si="3"/>
        <v>4600</v>
      </c>
      <c r="K16" s="44"/>
    </row>
    <row r="17" spans="1:11" ht="25.5" customHeight="1" x14ac:dyDescent="0.25">
      <c r="A17" s="37">
        <v>4</v>
      </c>
      <c r="B17" s="9" t="s">
        <v>291</v>
      </c>
      <c r="C17" s="10" t="s">
        <v>200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si="3"/>
        <v>4600</v>
      </c>
      <c r="K17" s="44"/>
    </row>
    <row r="18" spans="1:11" ht="25.5" customHeight="1" x14ac:dyDescent="0.25">
      <c r="A18" s="40">
        <v>5</v>
      </c>
      <c r="B18" s="9" t="s">
        <v>292</v>
      </c>
      <c r="C18" s="10" t="s">
        <v>200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44"/>
    </row>
    <row r="19" spans="1:11" ht="25.5" customHeight="1" x14ac:dyDescent="0.25">
      <c r="A19" s="37">
        <v>6</v>
      </c>
      <c r="B19" s="9" t="s">
        <v>293</v>
      </c>
      <c r="C19" s="10" t="s">
        <v>200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44"/>
    </row>
    <row r="20" spans="1:11" ht="25.5" customHeight="1" x14ac:dyDescent="0.25">
      <c r="A20" s="40">
        <v>7</v>
      </c>
      <c r="B20" s="9" t="s">
        <v>294</v>
      </c>
      <c r="C20" s="10" t="s">
        <v>200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 t="shared" si="3"/>
        <v>4600</v>
      </c>
      <c r="K20" s="44"/>
    </row>
    <row r="21" spans="1:11" ht="25.5" customHeight="1" x14ac:dyDescent="0.25">
      <c r="A21" s="37">
        <v>8</v>
      </c>
      <c r="B21" s="9" t="s">
        <v>295</v>
      </c>
      <c r="C21" s="10" t="s">
        <v>200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>E21+F21-I21</f>
        <v>4600</v>
      </c>
      <c r="K21" s="44"/>
    </row>
    <row r="22" spans="1:11" ht="25.5" customHeight="1" x14ac:dyDescent="0.25">
      <c r="A22" s="40">
        <v>9</v>
      </c>
      <c r="B22" s="9" t="s">
        <v>296</v>
      </c>
      <c r="C22" s="10" t="s">
        <v>200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44"/>
    </row>
    <row r="23" spans="1:11" ht="25.5" customHeight="1" x14ac:dyDescent="0.25">
      <c r="A23" s="37">
        <v>10</v>
      </c>
      <c r="B23" s="9" t="s">
        <v>297</v>
      </c>
      <c r="C23" s="10" t="s">
        <v>200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44"/>
    </row>
    <row r="24" spans="1:11" ht="25.5" customHeight="1" x14ac:dyDescent="0.25">
      <c r="A24" s="40">
        <v>11</v>
      </c>
      <c r="B24" s="9" t="s">
        <v>298</v>
      </c>
      <c r="C24" s="10" t="s">
        <v>200</v>
      </c>
      <c r="D24" s="1">
        <v>15</v>
      </c>
      <c r="E24" s="14">
        <v>5026.13</v>
      </c>
      <c r="F24" s="10"/>
      <c r="G24" s="10"/>
      <c r="H24" s="25">
        <v>426.13</v>
      </c>
      <c r="I24" s="18">
        <f t="shared" si="2"/>
        <v>426.13</v>
      </c>
      <c r="J24" s="15">
        <f t="shared" si="3"/>
        <v>4600</v>
      </c>
      <c r="K24" s="44"/>
    </row>
    <row r="25" spans="1:11" ht="25.5" customHeight="1" x14ac:dyDescent="0.25">
      <c r="A25" s="37">
        <v>12</v>
      </c>
      <c r="B25" s="9" t="s">
        <v>299</v>
      </c>
      <c r="C25" s="10" t="s">
        <v>200</v>
      </c>
      <c r="D25" s="1">
        <v>6</v>
      </c>
      <c r="E25" s="14">
        <v>5026.13</v>
      </c>
      <c r="F25" s="13">
        <v>86.24</v>
      </c>
      <c r="G25" s="10"/>
      <c r="H25" s="25"/>
      <c r="I25" s="18">
        <f t="shared" si="2"/>
        <v>0</v>
      </c>
      <c r="J25" s="15">
        <v>2096.66</v>
      </c>
      <c r="K25" s="44"/>
    </row>
    <row r="26" spans="1:11" ht="25.5" customHeight="1" x14ac:dyDescent="0.25">
      <c r="A26" s="40">
        <v>13</v>
      </c>
      <c r="B26" s="9" t="s">
        <v>300</v>
      </c>
      <c r="C26" s="10" t="s">
        <v>200</v>
      </c>
      <c r="D26" s="1">
        <v>15</v>
      </c>
      <c r="E26" s="14">
        <v>5026.13</v>
      </c>
      <c r="F26" s="10"/>
      <c r="G26" s="10"/>
      <c r="H26" s="25">
        <v>426.13</v>
      </c>
      <c r="I26" s="18">
        <f t="shared" si="2"/>
        <v>426.13</v>
      </c>
      <c r="J26" s="15">
        <f t="shared" si="3"/>
        <v>4600</v>
      </c>
      <c r="K26" s="44"/>
    </row>
    <row r="27" spans="1:11" ht="25.5" customHeight="1" x14ac:dyDescent="0.25">
      <c r="A27" s="37">
        <v>14</v>
      </c>
      <c r="B27" s="9" t="s">
        <v>301</v>
      </c>
      <c r="C27" s="10" t="s">
        <v>200</v>
      </c>
      <c r="D27" s="1">
        <v>15</v>
      </c>
      <c r="E27" s="20">
        <v>5026.13</v>
      </c>
      <c r="F27" s="13"/>
      <c r="G27" s="10"/>
      <c r="H27" s="13">
        <v>426.13</v>
      </c>
      <c r="I27" s="18">
        <f t="shared" si="2"/>
        <v>426.13</v>
      </c>
      <c r="J27" s="15">
        <f>E27+F27-I27</f>
        <v>4600</v>
      </c>
      <c r="K27" s="44"/>
    </row>
    <row r="28" spans="1:11" ht="25.5" customHeight="1" thickBot="1" x14ac:dyDescent="0.3">
      <c r="A28" s="148">
        <v>15</v>
      </c>
      <c r="B28" s="135" t="s">
        <v>302</v>
      </c>
      <c r="C28" s="136" t="s">
        <v>200</v>
      </c>
      <c r="D28" s="137">
        <v>15</v>
      </c>
      <c r="E28" s="100">
        <v>5026.13</v>
      </c>
      <c r="F28" s="134"/>
      <c r="G28" s="136"/>
      <c r="H28" s="134">
        <v>426.13</v>
      </c>
      <c r="I28" s="138">
        <f t="shared" si="2"/>
        <v>426.13</v>
      </c>
      <c r="J28" s="139">
        <f>E28+F28-I28</f>
        <v>4600</v>
      </c>
      <c r="K28" s="140"/>
    </row>
    <row r="29" spans="1:11" ht="25.5" customHeight="1" x14ac:dyDescent="0.25">
      <c r="A29" s="55">
        <v>16</v>
      </c>
      <c r="B29" s="56" t="s">
        <v>303</v>
      </c>
      <c r="C29" s="57" t="s">
        <v>200</v>
      </c>
      <c r="D29" s="58">
        <v>15</v>
      </c>
      <c r="E29" s="102">
        <v>5026.13</v>
      </c>
      <c r="F29" s="59"/>
      <c r="G29" s="57"/>
      <c r="H29" s="59">
        <v>426.13</v>
      </c>
      <c r="I29" s="98">
        <f t="shared" si="2"/>
        <v>426.13</v>
      </c>
      <c r="J29" s="99">
        <f>E29+F29-I29</f>
        <v>4600</v>
      </c>
      <c r="K29" s="133"/>
    </row>
    <row r="30" spans="1:11" ht="25.5" customHeight="1" x14ac:dyDescent="0.25">
      <c r="A30" s="40">
        <v>17</v>
      </c>
      <c r="B30" s="32" t="s">
        <v>304</v>
      </c>
      <c r="C30" s="24" t="s">
        <v>200</v>
      </c>
      <c r="D30" s="23">
        <v>8</v>
      </c>
      <c r="E30" s="14">
        <v>5026.13</v>
      </c>
      <c r="F30" s="25"/>
      <c r="G30" s="24"/>
      <c r="H30" s="25">
        <v>142.80000000000001</v>
      </c>
      <c r="I30" s="26">
        <f>G30+H30</f>
        <v>142.80000000000001</v>
      </c>
      <c r="J30" s="15">
        <v>2453.33</v>
      </c>
      <c r="K30" s="46"/>
    </row>
    <row r="31" spans="1:11" ht="25.5" customHeight="1" x14ac:dyDescent="0.25">
      <c r="A31" s="37">
        <v>18</v>
      </c>
      <c r="B31" s="9" t="s">
        <v>305</v>
      </c>
      <c r="C31" s="10" t="s">
        <v>200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2"/>
        <v>0</v>
      </c>
      <c r="J31" s="15">
        <f>E31+F31-I31</f>
        <v>2601.65</v>
      </c>
      <c r="K31" s="44"/>
    </row>
    <row r="32" spans="1:11" ht="15.75" thickBot="1" x14ac:dyDescent="0.3">
      <c r="A32" s="167"/>
      <c r="B32" s="150"/>
      <c r="C32" s="150"/>
      <c r="D32" s="150"/>
      <c r="E32" s="150"/>
      <c r="F32" s="150"/>
      <c r="G32" s="150"/>
      <c r="H32" s="150"/>
      <c r="I32" s="150"/>
      <c r="J32" s="150"/>
      <c r="K32" s="201"/>
    </row>
    <row r="33" spans="1:12" x14ac:dyDescent="0.25">
      <c r="A33" s="198" t="s">
        <v>261</v>
      </c>
      <c r="B33" s="199"/>
      <c r="C33" s="199"/>
      <c r="D33" s="199"/>
      <c r="E33" s="199"/>
      <c r="F33" s="199"/>
      <c r="G33" s="199"/>
      <c r="H33" s="199"/>
      <c r="I33" s="199"/>
      <c r="J33" s="199"/>
      <c r="K33" s="200"/>
    </row>
    <row r="34" spans="1:12" s="142" customFormat="1" ht="25.5" customHeight="1" x14ac:dyDescent="0.25">
      <c r="A34" s="37">
        <v>1</v>
      </c>
      <c r="B34" s="2" t="s">
        <v>202</v>
      </c>
      <c r="C34" s="2" t="s">
        <v>281</v>
      </c>
      <c r="D34" s="1">
        <v>15</v>
      </c>
      <c r="E34" s="143">
        <v>6111.18</v>
      </c>
      <c r="F34" s="17"/>
      <c r="G34" s="17"/>
      <c r="H34" s="15">
        <v>611.17999999999995</v>
      </c>
      <c r="I34" s="25">
        <f>G34+H34</f>
        <v>611.17999999999995</v>
      </c>
      <c r="J34" s="52">
        <f>E34+F34-I34</f>
        <v>5500</v>
      </c>
      <c r="K34" s="147"/>
      <c r="L34" s="146"/>
    </row>
    <row r="35" spans="1:12" ht="25.5" customHeight="1" x14ac:dyDescent="0.25">
      <c r="A35" s="40">
        <v>2</v>
      </c>
      <c r="B35" s="32" t="s">
        <v>201</v>
      </c>
      <c r="C35" s="24" t="s">
        <v>203</v>
      </c>
      <c r="D35" s="53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52">
        <f>E35+F35-I35</f>
        <v>4800.0099999999993</v>
      </c>
      <c r="K35" s="46"/>
    </row>
    <row r="36" spans="1:12" ht="25.5" customHeight="1" x14ac:dyDescent="0.25">
      <c r="A36" s="37">
        <v>3</v>
      </c>
      <c r="B36" s="9" t="s">
        <v>204</v>
      </c>
      <c r="C36" s="10" t="s">
        <v>203</v>
      </c>
      <c r="D36" s="96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44">
        <f>E36+F36-I36</f>
        <v>4800.0099999999993</v>
      </c>
      <c r="K36" s="44"/>
    </row>
    <row r="37" spans="1:12" ht="15.75" thickBot="1" x14ac:dyDescent="0.3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4"/>
    </row>
    <row r="38" spans="1:12" ht="15.75" thickBot="1" x14ac:dyDescent="0.3">
      <c r="A38" s="198" t="s">
        <v>263</v>
      </c>
      <c r="B38" s="199"/>
      <c r="C38" s="199"/>
      <c r="D38" s="199"/>
      <c r="E38" s="199"/>
      <c r="F38" s="199"/>
      <c r="G38" s="199"/>
      <c r="H38" s="199"/>
      <c r="I38" s="199"/>
      <c r="J38" s="199"/>
      <c r="K38" s="200"/>
    </row>
    <row r="39" spans="1:12" ht="25.5" customHeight="1" x14ac:dyDescent="0.25">
      <c r="A39" s="37">
        <v>1</v>
      </c>
      <c r="B39" s="101" t="s">
        <v>267</v>
      </c>
      <c r="C39" s="101" t="s">
        <v>266</v>
      </c>
      <c r="D39" s="58">
        <v>15</v>
      </c>
      <c r="E39" s="102">
        <v>5026.13</v>
      </c>
      <c r="F39" s="57"/>
      <c r="G39" s="103"/>
      <c r="H39" s="59">
        <v>426.13</v>
      </c>
      <c r="I39" s="98">
        <f t="shared" ref="I39:I47" si="4">G39+H39</f>
        <v>426.13</v>
      </c>
      <c r="J39" s="99">
        <f t="shared" ref="J39:J47" si="5">E39+F39-I39</f>
        <v>4600</v>
      </c>
      <c r="K39" s="104"/>
    </row>
    <row r="40" spans="1:12" ht="25.5" customHeight="1" x14ac:dyDescent="0.25">
      <c r="A40" s="37">
        <v>2</v>
      </c>
      <c r="B40" s="9" t="s">
        <v>205</v>
      </c>
      <c r="C40" s="10" t="s">
        <v>213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4"/>
        <v>426.13</v>
      </c>
      <c r="J40" s="15">
        <f t="shared" si="5"/>
        <v>4600</v>
      </c>
      <c r="K40" s="44"/>
    </row>
    <row r="41" spans="1:12" ht="25.5" customHeight="1" x14ac:dyDescent="0.25">
      <c r="A41" s="37">
        <v>3</v>
      </c>
      <c r="B41" s="9" t="s">
        <v>206</v>
      </c>
      <c r="C41" s="10" t="s">
        <v>213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4"/>
        <v>426.13</v>
      </c>
      <c r="J41" s="15">
        <f t="shared" si="5"/>
        <v>4600</v>
      </c>
      <c r="K41" s="44"/>
    </row>
    <row r="42" spans="1:12" ht="25.5" customHeight="1" x14ac:dyDescent="0.25">
      <c r="A42" s="37">
        <v>4</v>
      </c>
      <c r="B42" s="9" t="s">
        <v>207</v>
      </c>
      <c r="C42" s="10" t="s">
        <v>213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4"/>
        <v>426.13</v>
      </c>
      <c r="J42" s="15">
        <f t="shared" si="5"/>
        <v>4600</v>
      </c>
      <c r="K42" s="44"/>
    </row>
    <row r="43" spans="1:12" ht="25.5" customHeight="1" x14ac:dyDescent="0.25">
      <c r="A43" s="37">
        <v>5</v>
      </c>
      <c r="B43" s="9" t="s">
        <v>208</v>
      </c>
      <c r="C43" s="10" t="s">
        <v>213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4"/>
        <v>426.13</v>
      </c>
      <c r="J43" s="15">
        <f t="shared" si="5"/>
        <v>4600</v>
      </c>
      <c r="K43" s="44"/>
    </row>
    <row r="44" spans="1:12" ht="25.5" customHeight="1" x14ac:dyDescent="0.25">
      <c r="A44" s="37">
        <v>6</v>
      </c>
      <c r="B44" s="9" t="s">
        <v>209</v>
      </c>
      <c r="C44" s="10" t="s">
        <v>213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4"/>
        <v>426.13</v>
      </c>
      <c r="J44" s="15">
        <f t="shared" si="5"/>
        <v>4600</v>
      </c>
      <c r="K44" s="44"/>
    </row>
    <row r="45" spans="1:12" ht="25.5" customHeight="1" x14ac:dyDescent="0.25">
      <c r="A45" s="37">
        <v>7</v>
      </c>
      <c r="B45" s="9" t="s">
        <v>210</v>
      </c>
      <c r="C45" s="10" t="s">
        <v>213</v>
      </c>
      <c r="D45" s="1">
        <v>15</v>
      </c>
      <c r="E45" s="20">
        <v>5026.13</v>
      </c>
      <c r="F45" s="10"/>
      <c r="G45" s="10"/>
      <c r="H45" s="13">
        <v>426.13</v>
      </c>
      <c r="I45" s="18">
        <f t="shared" si="4"/>
        <v>426.13</v>
      </c>
      <c r="J45" s="15">
        <f t="shared" si="5"/>
        <v>4600</v>
      </c>
      <c r="K45" s="44"/>
    </row>
    <row r="46" spans="1:12" ht="25.5" customHeight="1" x14ac:dyDescent="0.25">
      <c r="A46" s="37">
        <v>8</v>
      </c>
      <c r="B46" s="9" t="s">
        <v>211</v>
      </c>
      <c r="C46" s="10" t="s">
        <v>213</v>
      </c>
      <c r="D46" s="1">
        <v>15</v>
      </c>
      <c r="E46" s="20">
        <v>5026.13</v>
      </c>
      <c r="F46" s="10"/>
      <c r="G46" s="10"/>
      <c r="H46" s="13">
        <v>426.13</v>
      </c>
      <c r="I46" s="18">
        <f t="shared" si="4"/>
        <v>426.13</v>
      </c>
      <c r="J46" s="15">
        <f t="shared" si="5"/>
        <v>4600</v>
      </c>
      <c r="K46" s="44"/>
    </row>
    <row r="47" spans="1:12" ht="25.5" customHeight="1" thickBot="1" x14ac:dyDescent="0.3">
      <c r="A47" s="37">
        <v>9</v>
      </c>
      <c r="B47" s="63" t="s">
        <v>212</v>
      </c>
      <c r="C47" s="64" t="s">
        <v>213</v>
      </c>
      <c r="D47" s="65">
        <v>15</v>
      </c>
      <c r="E47" s="97">
        <v>5026.13</v>
      </c>
      <c r="F47" s="64"/>
      <c r="G47" s="64"/>
      <c r="H47" s="66">
        <v>426.13</v>
      </c>
      <c r="I47" s="67">
        <f t="shared" si="4"/>
        <v>426.13</v>
      </c>
      <c r="J47" s="68">
        <f t="shared" si="5"/>
        <v>4600</v>
      </c>
      <c r="K47" s="69"/>
    </row>
    <row r="48" spans="1:12" ht="15.75" thickBot="1" x14ac:dyDescent="0.3">
      <c r="A48" s="209" t="s">
        <v>216</v>
      </c>
      <c r="B48" s="210"/>
      <c r="C48" s="210"/>
      <c r="D48" s="210"/>
      <c r="E48" s="105">
        <f>SUM(E8:E11,E14:E31,E34:E36,E39:E47)</f>
        <v>180438.12310000006</v>
      </c>
      <c r="F48" s="106">
        <f>SUM(F8:F11,F14:F31,F34:F36,F39:F47)</f>
        <v>94.839999999999989</v>
      </c>
      <c r="G48" s="107"/>
      <c r="H48" s="105">
        <f>SUM(H8:H11,H14:H31,H34:H36,H39:H47)</f>
        <v>15585.637887999988</v>
      </c>
      <c r="I48" s="105">
        <f>SUM(I8:I11,I14:I31,I34:I36,I39:I47)</f>
        <v>15585.637887999988</v>
      </c>
      <c r="J48" s="105">
        <f>SUM(J8:J11,J14:J31,J34:J36,J39:J47)</f>
        <v>159501.61521199998</v>
      </c>
      <c r="K48" s="108"/>
    </row>
    <row r="54" spans="2:11" x14ac:dyDescent="0.25">
      <c r="B54" s="71" t="s">
        <v>251</v>
      </c>
      <c r="E54" s="208" t="s">
        <v>252</v>
      </c>
      <c r="F54" s="149"/>
      <c r="G54" s="149"/>
      <c r="J54" s="149" t="s">
        <v>254</v>
      </c>
      <c r="K54" s="149"/>
    </row>
    <row r="55" spans="2:11" x14ac:dyDescent="0.25">
      <c r="B55" s="92" t="s">
        <v>256</v>
      </c>
      <c r="E55" s="150" t="s">
        <v>253</v>
      </c>
      <c r="F55" s="150"/>
      <c r="G55" s="150"/>
      <c r="J55" s="150" t="s">
        <v>255</v>
      </c>
      <c r="K55" s="150"/>
    </row>
  </sheetData>
  <mergeCells count="16">
    <mergeCell ref="E54:G54"/>
    <mergeCell ref="E55:G55"/>
    <mergeCell ref="J54:K54"/>
    <mergeCell ref="J55:K55"/>
    <mergeCell ref="A48:D48"/>
    <mergeCell ref="A1:B5"/>
    <mergeCell ref="C1:K3"/>
    <mergeCell ref="C4:K4"/>
    <mergeCell ref="C5:K5"/>
    <mergeCell ref="A6:K6"/>
    <mergeCell ref="A13:K13"/>
    <mergeCell ref="A12:K12"/>
    <mergeCell ref="A33:K33"/>
    <mergeCell ref="A32:K32"/>
    <mergeCell ref="A38:K38"/>
    <mergeCell ref="A37:K37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zoomScale="86" zoomScaleNormal="86" workbookViewId="0">
      <selection activeCell="K13" sqref="K13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73"/>
      <c r="B1" s="74"/>
      <c r="C1" s="211" t="s">
        <v>249</v>
      </c>
      <c r="D1" s="211"/>
      <c r="E1" s="211"/>
      <c r="F1" s="211"/>
      <c r="G1" s="211"/>
      <c r="H1" s="211"/>
      <c r="I1" s="212"/>
    </row>
    <row r="2" spans="1:14" ht="14.25" customHeight="1" x14ac:dyDescent="0.25">
      <c r="A2" s="75"/>
      <c r="C2" s="213"/>
      <c r="D2" s="213"/>
      <c r="E2" s="213"/>
      <c r="F2" s="213"/>
      <c r="G2" s="213"/>
      <c r="H2" s="213"/>
      <c r="I2" s="214"/>
    </row>
    <row r="3" spans="1:14" ht="14.25" customHeight="1" x14ac:dyDescent="0.25">
      <c r="A3" s="75"/>
      <c r="C3" s="213"/>
      <c r="D3" s="213"/>
      <c r="E3" s="213"/>
      <c r="F3" s="213"/>
      <c r="G3" s="213"/>
      <c r="H3" s="213"/>
      <c r="I3" s="214"/>
    </row>
    <row r="4" spans="1:14" ht="21" customHeight="1" x14ac:dyDescent="0.35">
      <c r="A4" s="75"/>
      <c r="C4" s="218" t="s">
        <v>250</v>
      </c>
      <c r="D4" s="218"/>
      <c r="E4" s="218"/>
      <c r="F4" s="218"/>
      <c r="G4" s="218"/>
      <c r="H4" s="218"/>
      <c r="I4" s="219"/>
    </row>
    <row r="5" spans="1:14" ht="14.25" customHeight="1" x14ac:dyDescent="0.25">
      <c r="A5" s="75"/>
      <c r="C5" s="176" t="s">
        <v>280</v>
      </c>
      <c r="D5" s="176"/>
      <c r="E5" s="176"/>
      <c r="F5" s="176"/>
      <c r="G5" s="176"/>
      <c r="H5" s="176"/>
      <c r="I5" s="177"/>
    </row>
    <row r="6" spans="1:14" x14ac:dyDescent="0.25">
      <c r="A6" s="205" t="s">
        <v>223</v>
      </c>
      <c r="B6" s="206"/>
      <c r="C6" s="206"/>
      <c r="D6" s="206"/>
      <c r="E6" s="206"/>
      <c r="F6" s="206"/>
      <c r="G6" s="206"/>
      <c r="H6" s="206"/>
      <c r="I6" s="207"/>
    </row>
    <row r="7" spans="1:14" ht="30" customHeight="1" x14ac:dyDescent="0.25">
      <c r="A7" s="76" t="s">
        <v>15</v>
      </c>
      <c r="B7" s="77" t="s">
        <v>88</v>
      </c>
      <c r="C7" s="77" t="s">
        <v>232</v>
      </c>
      <c r="D7" s="78" t="s">
        <v>233</v>
      </c>
      <c r="E7" s="78" t="s">
        <v>234</v>
      </c>
      <c r="F7" s="77" t="s">
        <v>89</v>
      </c>
      <c r="G7" s="78" t="s">
        <v>235</v>
      </c>
      <c r="H7" s="78" t="s">
        <v>236</v>
      </c>
      <c r="I7" s="79" t="s">
        <v>23</v>
      </c>
    </row>
    <row r="8" spans="1:14" ht="25.5" customHeight="1" x14ac:dyDescent="0.25">
      <c r="A8" s="37">
        <v>1</v>
      </c>
      <c r="B8" s="2" t="s">
        <v>237</v>
      </c>
      <c r="C8" s="11" t="s">
        <v>224</v>
      </c>
      <c r="D8" s="13">
        <v>3839.84</v>
      </c>
      <c r="E8" s="93"/>
      <c r="F8" s="93"/>
      <c r="G8" s="93"/>
      <c r="H8" s="13">
        <v>3839.84</v>
      </c>
      <c r="I8" s="39"/>
      <c r="J8" s="22">
        <f>M8*1.03</f>
        <v>3839.84</v>
      </c>
      <c r="K8" s="22">
        <f>M8*0.03</f>
        <v>111.83999999999999</v>
      </c>
      <c r="L8" s="145">
        <v>1293</v>
      </c>
      <c r="M8">
        <v>3728</v>
      </c>
      <c r="N8">
        <v>3839.84</v>
      </c>
    </row>
    <row r="9" spans="1:14" ht="25.5" customHeight="1" x14ac:dyDescent="0.25">
      <c r="A9" s="37">
        <v>2</v>
      </c>
      <c r="B9" s="2" t="s">
        <v>238</v>
      </c>
      <c r="C9" s="10" t="s">
        <v>225</v>
      </c>
      <c r="D9" s="13">
        <v>2544.1</v>
      </c>
      <c r="E9" s="93"/>
      <c r="F9" s="93"/>
      <c r="G9" s="93"/>
      <c r="H9" s="13">
        <v>2544.1</v>
      </c>
      <c r="I9" s="39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7">
        <v>3</v>
      </c>
      <c r="B10" s="2" t="s">
        <v>239</v>
      </c>
      <c r="C10" s="10" t="s">
        <v>226</v>
      </c>
      <c r="D10" s="13">
        <v>4167.38</v>
      </c>
      <c r="E10" s="93"/>
      <c r="F10" s="93"/>
      <c r="G10" s="93"/>
      <c r="H10" s="13">
        <v>4167.38</v>
      </c>
      <c r="I10" s="39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7">
        <v>4</v>
      </c>
      <c r="B11" s="2" t="s">
        <v>240</v>
      </c>
      <c r="C11" s="10" t="s">
        <v>227</v>
      </c>
      <c r="D11" s="13">
        <v>4974.9000000000005</v>
      </c>
      <c r="E11" s="93"/>
      <c r="F11" s="93"/>
      <c r="G11" s="93"/>
      <c r="H11" s="13">
        <v>4974.9000000000005</v>
      </c>
      <c r="I11" s="39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7">
        <v>5</v>
      </c>
      <c r="B12" s="2" t="s">
        <v>241</v>
      </c>
      <c r="C12" s="10" t="s">
        <v>225</v>
      </c>
      <c r="D12" s="13">
        <v>2792.33</v>
      </c>
      <c r="E12" s="93"/>
      <c r="F12" s="93"/>
      <c r="G12" s="93"/>
      <c r="H12" s="13">
        <v>2792.33</v>
      </c>
      <c r="I12" s="39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7">
        <v>6</v>
      </c>
      <c r="B13" s="2" t="s">
        <v>242</v>
      </c>
      <c r="C13" s="10" t="s">
        <v>225</v>
      </c>
      <c r="D13" s="13">
        <v>3804.82</v>
      </c>
      <c r="E13" s="93"/>
      <c r="F13" s="93"/>
      <c r="G13" s="93"/>
      <c r="H13" s="13">
        <v>3804.82</v>
      </c>
      <c r="I13" s="39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7">
        <v>7</v>
      </c>
      <c r="B14" s="2" t="s">
        <v>243</v>
      </c>
      <c r="C14" s="10" t="s">
        <v>228</v>
      </c>
      <c r="D14" s="13">
        <v>5856.58</v>
      </c>
      <c r="E14" s="93"/>
      <c r="F14" s="93"/>
      <c r="G14" s="93"/>
      <c r="H14" s="13">
        <v>5856.58</v>
      </c>
      <c r="I14" s="39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7">
        <v>8</v>
      </c>
      <c r="B15" s="2" t="s">
        <v>244</v>
      </c>
      <c r="C15" s="10" t="s">
        <v>225</v>
      </c>
      <c r="D15" s="13">
        <v>2719.2000000000003</v>
      </c>
      <c r="E15" s="93"/>
      <c r="F15" s="93"/>
      <c r="G15" s="93"/>
      <c r="H15" s="13">
        <v>2719.2000000000003</v>
      </c>
      <c r="I15" s="39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thickBot="1" x14ac:dyDescent="0.3">
      <c r="A16" s="184"/>
      <c r="B16" s="185"/>
      <c r="C16" s="185"/>
      <c r="D16" s="185"/>
      <c r="E16" s="185"/>
      <c r="F16" s="185"/>
      <c r="G16" s="185"/>
      <c r="H16" s="185"/>
      <c r="I16" s="186"/>
    </row>
    <row r="17" spans="1:14" ht="15.75" thickBot="1" x14ac:dyDescent="0.3">
      <c r="A17" s="215" t="s">
        <v>229</v>
      </c>
      <c r="B17" s="216"/>
      <c r="C17" s="216"/>
      <c r="D17" s="216"/>
      <c r="E17" s="216"/>
      <c r="F17" s="216"/>
      <c r="G17" s="216"/>
      <c r="H17" s="216"/>
      <c r="I17" s="217"/>
    </row>
    <row r="18" spans="1:14" ht="25.5" customHeight="1" x14ac:dyDescent="0.25">
      <c r="A18" s="40">
        <v>9</v>
      </c>
      <c r="B18" s="81" t="s">
        <v>245</v>
      </c>
      <c r="C18" s="24" t="s">
        <v>230</v>
      </c>
      <c r="D18" s="25">
        <v>2160.94</v>
      </c>
      <c r="E18" s="94"/>
      <c r="F18" s="94"/>
      <c r="G18" s="94"/>
      <c r="H18" s="25">
        <v>2160.94</v>
      </c>
      <c r="I18" s="41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7">
        <v>10</v>
      </c>
      <c r="B19" s="2" t="s">
        <v>246</v>
      </c>
      <c r="C19" s="11" t="s">
        <v>257</v>
      </c>
      <c r="D19" s="13">
        <v>2967.4300000000003</v>
      </c>
      <c r="E19" s="93"/>
      <c r="F19" s="93"/>
      <c r="G19" s="93"/>
      <c r="H19" s="13">
        <v>2967.4300000000003</v>
      </c>
      <c r="I19" s="39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7">
        <v>11</v>
      </c>
      <c r="B20" s="2" t="s">
        <v>247</v>
      </c>
      <c r="C20" s="10" t="s">
        <v>225</v>
      </c>
      <c r="D20" s="13">
        <v>3615.3</v>
      </c>
      <c r="E20" s="93"/>
      <c r="F20" s="93"/>
      <c r="G20" s="93"/>
      <c r="H20" s="13">
        <v>3615.3</v>
      </c>
      <c r="I20" s="39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62">
        <v>12</v>
      </c>
      <c r="B21" s="85" t="s">
        <v>248</v>
      </c>
      <c r="C21" s="64" t="s">
        <v>231</v>
      </c>
      <c r="D21" s="66">
        <v>4950.18</v>
      </c>
      <c r="E21" s="95"/>
      <c r="F21" s="95"/>
      <c r="G21" s="95"/>
      <c r="H21" s="66">
        <v>4950.18</v>
      </c>
      <c r="I21" s="70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51" t="s">
        <v>216</v>
      </c>
      <c r="B22" s="151"/>
      <c r="C22" s="151"/>
      <c r="D22" s="91">
        <f>SUM(D8:D21)</f>
        <v>44393.000000000007</v>
      </c>
      <c r="E22" s="72"/>
      <c r="F22" s="72"/>
      <c r="G22" s="72"/>
      <c r="H22" s="91">
        <f>SUM(H8:H21)</f>
        <v>44393.000000000007</v>
      </c>
    </row>
    <row r="27" spans="1:14" x14ac:dyDescent="0.25">
      <c r="B27" s="71" t="s">
        <v>251</v>
      </c>
      <c r="D27" s="149" t="s">
        <v>252</v>
      </c>
      <c r="E27" s="149"/>
      <c r="F27" s="149"/>
      <c r="H27" s="149" t="s">
        <v>254</v>
      </c>
      <c r="I27" s="149"/>
    </row>
    <row r="28" spans="1:14" x14ac:dyDescent="0.25">
      <c r="B28" s="92" t="s">
        <v>256</v>
      </c>
      <c r="D28" s="150" t="s">
        <v>253</v>
      </c>
      <c r="E28" s="150"/>
      <c r="F28" s="150"/>
      <c r="H28" s="150" t="s">
        <v>255</v>
      </c>
      <c r="I28" s="150"/>
    </row>
    <row r="29" spans="1:14" x14ac:dyDescent="0.25">
      <c r="D29" s="150"/>
      <c r="E29" s="150"/>
      <c r="F29" s="150"/>
    </row>
  </sheetData>
  <mergeCells count="12">
    <mergeCell ref="A22:C22"/>
    <mergeCell ref="A16:I16"/>
    <mergeCell ref="C1:I3"/>
    <mergeCell ref="A17:I17"/>
    <mergeCell ref="C4:I4"/>
    <mergeCell ref="C5:I5"/>
    <mergeCell ref="A6:I6"/>
    <mergeCell ref="D28:F28"/>
    <mergeCell ref="D29:F29"/>
    <mergeCell ref="D27:F27"/>
    <mergeCell ref="H27:I27"/>
    <mergeCell ref="H28:I28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2022-03-16T21:02:39Z</cp:lastPrinted>
  <dcterms:created xsi:type="dcterms:W3CDTF">2022-01-11T15:32:18Z</dcterms:created>
  <dcterms:modified xsi:type="dcterms:W3CDTF">2023-08-10T00:15:12Z</dcterms:modified>
</cp:coreProperties>
</file>