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E:\NOMINAS OCT- DIC 2021\OCTUBRE 2021\"/>
    </mc:Choice>
  </mc:AlternateContent>
  <xr:revisionPtr revIDLastSave="0" documentId="13_ncr:1_{0BCE2039-1C3D-48AF-A70C-EF7E82F09204}" xr6:coauthVersionLast="47" xr6:coauthVersionMax="47" xr10:uidLastSave="{00000000-0000-0000-0000-000000000000}"/>
  <bookViews>
    <workbookView xWindow="-120" yWindow="-120" windowWidth="20730" windowHeight="11160" firstSheet="1" activeTab="3" xr2:uid="{00000000-000D-0000-FFFF-FFFF00000000}"/>
  </bookViews>
  <sheets>
    <sheet name="NOMINA DE BASE" sheetId="1" r:id="rId1"/>
    <sheet name="NOMINA PROTEC. CIVIL" sheetId="7" r:id="rId2"/>
    <sheet name="Nomina Regidores" sheetId="2" r:id="rId3"/>
    <sheet name="NOMINA DE SEGURIDAD PUB" sheetId="3" r:id="rId4"/>
    <sheet name="NOMINA EVENTUAL" sheetId="4" r:id="rId5"/>
    <sheet name="NOMINA PENSIONADOS" sheetId="5" r:id="rId6"/>
    <sheet name="NOMINA EVENTUAL 2" sheetId="6" r:id="rId7"/>
  </sheets>
  <definedNames>
    <definedName name="_xlnm.Print_Area" localSheetId="0">'NOMINA DE BASE'!$A$1:$M$97</definedName>
    <definedName name="_xlnm.Print_Area" localSheetId="3">'NOMINA DE SEGURIDAD PUB'!$A$1:$N$33</definedName>
    <definedName name="_xlnm.Print_Area" localSheetId="4">'NOMINA EVENTUAL'!$A$1:$N$36</definedName>
    <definedName name="_xlnm.Print_Area" localSheetId="6">'NOMINA EVENTUAL 2'!$A$1:$N$61</definedName>
    <definedName name="_xlnm.Print_Area" localSheetId="5">'NOMINA PENSIONADOS'!$A$1:$K$30</definedName>
    <definedName name="_xlnm.Print_Area" localSheetId="1">'NOMINA PROTEC. CIVIL'!$A$1:$N$33</definedName>
    <definedName name="_xlnm.Print_Area" localSheetId="2">'Nomina Regidores'!$A$1:$J$27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4" i="1" l="1"/>
  <c r="L24" i="1" s="1"/>
  <c r="H56" i="6"/>
  <c r="M55" i="6"/>
  <c r="M56" i="6"/>
  <c r="G56" i="6"/>
  <c r="K24" i="1" l="1"/>
  <c r="M9" i="3" l="1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8" i="3"/>
  <c r="K30" i="3"/>
  <c r="L30" i="3" s="1"/>
  <c r="K31" i="3"/>
  <c r="L31" i="3"/>
  <c r="H31" i="3"/>
  <c r="M25" i="7"/>
  <c r="L25" i="7"/>
  <c r="K25" i="7"/>
  <c r="H25" i="7"/>
  <c r="G25" i="7"/>
  <c r="K23" i="7"/>
  <c r="L23" i="7" s="1"/>
  <c r="M23" i="7" s="1"/>
  <c r="H26" i="4" l="1"/>
  <c r="G26" i="4"/>
  <c r="M26" i="4"/>
  <c r="M24" i="4"/>
  <c r="M23" i="4"/>
  <c r="I56" i="6"/>
  <c r="K56" i="6"/>
  <c r="L56" i="6" s="1"/>
  <c r="K8" i="3"/>
  <c r="M22" i="7"/>
  <c r="L22" i="7"/>
  <c r="K22" i="7"/>
  <c r="L79" i="1"/>
  <c r="M53" i="6" l="1"/>
  <c r="M52" i="6"/>
  <c r="I33" i="3" l="1"/>
  <c r="G33" i="3"/>
  <c r="H30" i="3"/>
  <c r="M54" i="6" l="1"/>
  <c r="M49" i="6"/>
  <c r="M50" i="6"/>
  <c r="M51" i="6"/>
  <c r="K24" i="3"/>
  <c r="K11" i="3"/>
  <c r="K12" i="3"/>
  <c r="L23" i="4"/>
  <c r="K23" i="4"/>
  <c r="M48" i="6"/>
  <c r="M47" i="6"/>
  <c r="K79" i="1" l="1"/>
  <c r="M46" i="6" l="1"/>
  <c r="M45" i="6"/>
  <c r="M44" i="6"/>
  <c r="M43" i="6" l="1"/>
  <c r="K10" i="3"/>
  <c r="E87" i="1"/>
  <c r="M42" i="6"/>
  <c r="J22" i="5" l="1"/>
  <c r="I26" i="4"/>
  <c r="J85" i="1"/>
  <c r="K85" i="1" s="1"/>
  <c r="L85" i="1" s="1"/>
  <c r="K10" i="7"/>
  <c r="K11" i="7"/>
  <c r="L11" i="7" s="1"/>
  <c r="M11" i="7" s="1"/>
  <c r="K12" i="7"/>
  <c r="L12" i="7" s="1"/>
  <c r="M12" i="7" s="1"/>
  <c r="K13" i="7"/>
  <c r="L13" i="7" s="1"/>
  <c r="M13" i="7" s="1"/>
  <c r="K14" i="7"/>
  <c r="L14" i="7" s="1"/>
  <c r="M14" i="7" s="1"/>
  <c r="K15" i="7"/>
  <c r="L15" i="7" s="1"/>
  <c r="M15" i="7" s="1"/>
  <c r="K16" i="7"/>
  <c r="L16" i="7" s="1"/>
  <c r="M16" i="7" s="1"/>
  <c r="K17" i="7"/>
  <c r="L17" i="7" s="1"/>
  <c r="M17" i="7" s="1"/>
  <c r="K18" i="7"/>
  <c r="K19" i="7"/>
  <c r="L19" i="7" s="1"/>
  <c r="M19" i="7" s="1"/>
  <c r="K20" i="7"/>
  <c r="L20" i="7" s="1"/>
  <c r="M20" i="7" s="1"/>
  <c r="K21" i="7"/>
  <c r="L21" i="7" s="1"/>
  <c r="M21" i="7" s="1"/>
  <c r="K9" i="7"/>
  <c r="L10" i="7"/>
  <c r="M10" i="7" s="1"/>
  <c r="L9" i="7"/>
  <c r="M9" i="7" s="1"/>
  <c r="L18" i="7"/>
  <c r="M18" i="7" s="1"/>
  <c r="K8" i="7"/>
  <c r="L8" i="7" l="1"/>
  <c r="J41" i="1"/>
  <c r="L41" i="1" s="1"/>
  <c r="J45" i="1"/>
  <c r="L45" i="1" s="1"/>
  <c r="J82" i="1"/>
  <c r="K82" i="1" s="1"/>
  <c r="L82" i="1" s="1"/>
  <c r="J76" i="1"/>
  <c r="K76" i="1" s="1"/>
  <c r="J70" i="1"/>
  <c r="L70" i="1" s="1"/>
  <c r="J71" i="1"/>
  <c r="K71" i="1" s="1"/>
  <c r="J72" i="1"/>
  <c r="K72" i="1" s="1"/>
  <c r="J73" i="1"/>
  <c r="K73" i="1" s="1"/>
  <c r="J69" i="1"/>
  <c r="K69" i="1" s="1"/>
  <c r="J68" i="1"/>
  <c r="L68" i="1" s="1"/>
  <c r="J67" i="1"/>
  <c r="L67" i="1" s="1"/>
  <c r="J66" i="1"/>
  <c r="K66" i="1" s="1"/>
  <c r="J58" i="1"/>
  <c r="L58" i="1" s="1"/>
  <c r="J59" i="1"/>
  <c r="K59" i="1" s="1"/>
  <c r="J60" i="1"/>
  <c r="K60" i="1" s="1"/>
  <c r="J63" i="1"/>
  <c r="K63" i="1" s="1"/>
  <c r="K58" i="1"/>
  <c r="J57" i="1"/>
  <c r="K57" i="1" s="1"/>
  <c r="J56" i="1"/>
  <c r="L56" i="1" s="1"/>
  <c r="J53" i="1"/>
  <c r="K53" i="1" s="1"/>
  <c r="J52" i="1"/>
  <c r="L52" i="1" s="1"/>
  <c r="J51" i="1"/>
  <c r="L51" i="1" s="1"/>
  <c r="J49" i="1"/>
  <c r="K49" i="1" s="1"/>
  <c r="J50" i="1"/>
  <c r="L50" i="1" s="1"/>
  <c r="J48" i="1"/>
  <c r="K48" i="1" s="1"/>
  <c r="J44" i="1"/>
  <c r="L44" i="1" s="1"/>
  <c r="J38" i="1"/>
  <c r="K38" i="1" s="1"/>
  <c r="J35" i="1"/>
  <c r="K35" i="1" s="1"/>
  <c r="L35" i="6"/>
  <c r="M35" i="6" s="1"/>
  <c r="L37" i="6"/>
  <c r="M37" i="6" s="1"/>
  <c r="L38" i="6"/>
  <c r="M38" i="6" s="1"/>
  <c r="L39" i="6"/>
  <c r="M39" i="6" s="1"/>
  <c r="L40" i="6"/>
  <c r="M40" i="6" s="1"/>
  <c r="L41" i="6"/>
  <c r="M41" i="6" s="1"/>
  <c r="M8" i="7" l="1"/>
  <c r="L60" i="1"/>
  <c r="L57" i="1"/>
  <c r="K45" i="1"/>
  <c r="L69" i="1"/>
  <c r="L36" i="6"/>
  <c r="M36" i="6" s="1"/>
  <c r="L49" i="1"/>
  <c r="K51" i="1"/>
  <c r="L48" i="1"/>
  <c r="K44" i="1"/>
  <c r="L76" i="1"/>
  <c r="L73" i="1"/>
  <c r="L72" i="1"/>
  <c r="L71" i="1"/>
  <c r="K70" i="1"/>
  <c r="L66" i="1"/>
  <c r="L59" i="1"/>
  <c r="L63" i="1"/>
  <c r="K68" i="1"/>
  <c r="K56" i="1"/>
  <c r="K50" i="1"/>
  <c r="K67" i="1"/>
  <c r="L53" i="1"/>
  <c r="K52" i="1"/>
  <c r="L38" i="1"/>
  <c r="K41" i="1"/>
  <c r="L35" i="1"/>
  <c r="L12" i="6"/>
  <c r="M12" i="6" s="1"/>
  <c r="L10" i="6"/>
  <c r="M10" i="6" s="1"/>
  <c r="L27" i="6"/>
  <c r="M27" i="6" s="1"/>
  <c r="L9" i="6"/>
  <c r="M9" i="6" s="1"/>
  <c r="L11" i="6"/>
  <c r="M11" i="6" s="1"/>
  <c r="L13" i="6"/>
  <c r="M13" i="6" s="1"/>
  <c r="L14" i="6"/>
  <c r="M14" i="6" s="1"/>
  <c r="L15" i="6"/>
  <c r="M15" i="6" s="1"/>
  <c r="L16" i="6"/>
  <c r="M16" i="6" s="1"/>
  <c r="L17" i="6"/>
  <c r="M17" i="6" s="1"/>
  <c r="L18" i="6"/>
  <c r="M18" i="6" s="1"/>
  <c r="L19" i="6"/>
  <c r="M19" i="6" s="1"/>
  <c r="L20" i="6"/>
  <c r="M20" i="6" s="1"/>
  <c r="L21" i="6"/>
  <c r="M21" i="6" s="1"/>
  <c r="L22" i="6"/>
  <c r="M22" i="6" s="1"/>
  <c r="L23" i="6"/>
  <c r="M23" i="6" s="1"/>
  <c r="L24" i="6"/>
  <c r="M24" i="6" s="1"/>
  <c r="L25" i="6"/>
  <c r="M25" i="6" s="1"/>
  <c r="L26" i="6"/>
  <c r="M26" i="6" s="1"/>
  <c r="L28" i="6"/>
  <c r="M28" i="6" s="1"/>
  <c r="L29" i="6"/>
  <c r="M29" i="6" s="1"/>
  <c r="L30" i="6"/>
  <c r="M30" i="6" s="1"/>
  <c r="L31" i="6"/>
  <c r="M31" i="6" s="1"/>
  <c r="L32" i="6"/>
  <c r="M32" i="6" s="1"/>
  <c r="L33" i="6"/>
  <c r="M33" i="6" s="1"/>
  <c r="L34" i="6"/>
  <c r="M34" i="6" s="1"/>
  <c r="L8" i="6"/>
  <c r="M8" i="6" s="1"/>
  <c r="F22" i="5" l="1"/>
  <c r="K20" i="4"/>
  <c r="K19" i="4"/>
  <c r="K16" i="4"/>
  <c r="K13" i="4"/>
  <c r="K11" i="4"/>
  <c r="K9" i="4"/>
  <c r="K10" i="4"/>
  <c r="K12" i="4"/>
  <c r="K14" i="4"/>
  <c r="K15" i="4"/>
  <c r="K17" i="4"/>
  <c r="K18" i="4"/>
  <c r="K21" i="4"/>
  <c r="K22" i="4"/>
  <c r="K8" i="4"/>
  <c r="K32" i="3"/>
  <c r="L32" i="3" s="1"/>
  <c r="K29" i="3"/>
  <c r="L29" i="3" s="1"/>
  <c r="H32" i="3"/>
  <c r="H29" i="3"/>
  <c r="H28" i="3"/>
  <c r="H25" i="3"/>
  <c r="H10" i="3"/>
  <c r="H26" i="3"/>
  <c r="H27" i="3"/>
  <c r="H23" i="3"/>
  <c r="K14" i="3"/>
  <c r="L14" i="3" s="1"/>
  <c r="K15" i="3"/>
  <c r="L15" i="3" s="1"/>
  <c r="K16" i="3"/>
  <c r="L16" i="3" s="1"/>
  <c r="K17" i="3"/>
  <c r="L17" i="3" s="1"/>
  <c r="K18" i="3"/>
  <c r="L18" i="3" s="1"/>
  <c r="K19" i="3"/>
  <c r="L19" i="3" s="1"/>
  <c r="K20" i="3"/>
  <c r="L20" i="3" s="1"/>
  <c r="K21" i="3"/>
  <c r="L21" i="3" s="1"/>
  <c r="K22" i="3"/>
  <c r="L22" i="3" s="1"/>
  <c r="K23" i="3"/>
  <c r="L23" i="3" s="1"/>
  <c r="L24" i="3"/>
  <c r="K25" i="3"/>
  <c r="L25" i="3" s="1"/>
  <c r="L10" i="3"/>
  <c r="K26" i="3"/>
  <c r="L26" i="3" s="1"/>
  <c r="K27" i="3"/>
  <c r="L27" i="3" s="1"/>
  <c r="K28" i="3"/>
  <c r="L28" i="3" s="1"/>
  <c r="K13" i="3"/>
  <c r="L13" i="3" s="1"/>
  <c r="K9" i="3"/>
  <c r="L11" i="3"/>
  <c r="L12" i="3"/>
  <c r="H9" i="3"/>
  <c r="L8" i="3"/>
  <c r="D19" i="2"/>
  <c r="H11" i="2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0" i="2"/>
  <c r="H10" i="2" s="1"/>
  <c r="G11" i="2"/>
  <c r="G9" i="2"/>
  <c r="H9" i="2" s="1"/>
  <c r="K33" i="3" l="1"/>
  <c r="H33" i="3"/>
  <c r="M14" i="4"/>
  <c r="L14" i="4"/>
  <c r="M11" i="4"/>
  <c r="L11" i="4"/>
  <c r="M20" i="4"/>
  <c r="L20" i="4"/>
  <c r="M18" i="4"/>
  <c r="L18" i="4"/>
  <c r="M12" i="4"/>
  <c r="L12" i="4"/>
  <c r="M13" i="4"/>
  <c r="L13" i="4"/>
  <c r="M22" i="4"/>
  <c r="L22" i="4"/>
  <c r="M17" i="4"/>
  <c r="L17" i="4"/>
  <c r="M10" i="4"/>
  <c r="L10" i="4"/>
  <c r="M16" i="4"/>
  <c r="L16" i="4"/>
  <c r="M8" i="4"/>
  <c r="K26" i="4"/>
  <c r="L8" i="4"/>
  <c r="M21" i="4"/>
  <c r="L21" i="4"/>
  <c r="M15" i="4"/>
  <c r="L15" i="4"/>
  <c r="M9" i="4"/>
  <c r="L9" i="4"/>
  <c r="M19" i="4"/>
  <c r="L19" i="4"/>
  <c r="H19" i="2"/>
  <c r="G19" i="2"/>
  <c r="M33" i="3"/>
  <c r="L9" i="3"/>
  <c r="I9" i="2"/>
  <c r="L26" i="4" l="1"/>
  <c r="L33" i="3"/>
  <c r="G32" i="1" l="1"/>
  <c r="J32" i="1" s="1"/>
  <c r="G31" i="1"/>
  <c r="J31" i="1" s="1"/>
  <c r="G28" i="1"/>
  <c r="J28" i="1" s="1"/>
  <c r="G25" i="1"/>
  <c r="J25" i="1" s="1"/>
  <c r="G23" i="1"/>
  <c r="J23" i="1" s="1"/>
  <c r="G20" i="1"/>
  <c r="J20" i="1" s="1"/>
  <c r="K20" i="1" s="1"/>
  <c r="G19" i="1"/>
  <c r="J19" i="1" s="1"/>
  <c r="K19" i="1" s="1"/>
  <c r="G16" i="1"/>
  <c r="J16" i="1" s="1"/>
  <c r="K16" i="1" s="1"/>
  <c r="L16" i="1" s="1"/>
  <c r="G13" i="1"/>
  <c r="G12" i="1"/>
  <c r="J12" i="1" s="1"/>
  <c r="K12" i="1" s="1"/>
  <c r="L12" i="1" s="1"/>
  <c r="I9" i="1"/>
  <c r="H9" i="1"/>
  <c r="H87" i="1" s="1"/>
  <c r="G9" i="1"/>
  <c r="J13" i="1" l="1"/>
  <c r="G87" i="1"/>
  <c r="K25" i="1"/>
  <c r="L25" i="1"/>
  <c r="K28" i="1"/>
  <c r="L28" i="1"/>
  <c r="K31" i="1"/>
  <c r="L31" i="1"/>
  <c r="K23" i="1"/>
  <c r="L23" i="1"/>
  <c r="L32" i="1"/>
  <c r="K32" i="1"/>
  <c r="L19" i="1"/>
  <c r="L20" i="1"/>
  <c r="J9" i="1"/>
  <c r="I12" i="2"/>
  <c r="K13" i="1" l="1"/>
  <c r="J87" i="1"/>
  <c r="K9" i="1"/>
  <c r="I10" i="2"/>
  <c r="I11" i="2"/>
  <c r="I13" i="2"/>
  <c r="I14" i="2"/>
  <c r="I15" i="2"/>
  <c r="I16" i="2"/>
  <c r="I17" i="2"/>
  <c r="I18" i="2"/>
  <c r="L13" i="1" l="1"/>
  <c r="K87" i="1"/>
  <c r="I19" i="2"/>
  <c r="L9" i="1"/>
  <c r="L87" i="1" s="1"/>
  <c r="A97" i="1" a="1"/>
  <c r="A97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<sst xmlns="http://schemas.openxmlformats.org/spreadsheetml/2006/main" count="704" uniqueCount="466">
  <si>
    <t xml:space="preserve">NOMINA DE REGIDORES </t>
  </si>
  <si>
    <t>MUNICIPIO DE HOSTOTIPAQUILLO, JALISCO</t>
  </si>
  <si>
    <t>Codigo</t>
  </si>
  <si>
    <t xml:space="preserve">Empleado </t>
  </si>
  <si>
    <t>Plaza</t>
  </si>
  <si>
    <t>Sueldo Bruto</t>
  </si>
  <si>
    <t>Subs al Empleo</t>
  </si>
  <si>
    <t xml:space="preserve">Prestamo </t>
  </si>
  <si>
    <t>I.S.R</t>
  </si>
  <si>
    <t>Total Deducciones</t>
  </si>
  <si>
    <t>Sueldo Neto</t>
  </si>
  <si>
    <t xml:space="preserve">Firma </t>
  </si>
  <si>
    <t>León Garcia Martin.</t>
  </si>
  <si>
    <t>Esparza Vega Talia Guadalupe.</t>
  </si>
  <si>
    <t>Castañeda Marquez Armando.</t>
  </si>
  <si>
    <t>Padilla Flores Marcela.</t>
  </si>
  <si>
    <t>Jimenez Vega Eduardo Francisco.</t>
  </si>
  <si>
    <t>Lamas Bañuelos María Santos.</t>
  </si>
  <si>
    <t>Camacho Flores Luis Alberto.</t>
  </si>
  <si>
    <t>Regidor</t>
  </si>
  <si>
    <t>Departamento 1. (Sala de Regidores)</t>
  </si>
  <si>
    <t xml:space="preserve">AUTORIZO </t>
  </si>
  <si>
    <t xml:space="preserve">                    C. Rosales Gonzalez Jose </t>
  </si>
  <si>
    <t>Rodriguez Gómez Rafael.</t>
  </si>
  <si>
    <t>Esparza Ríos Iliana Cristina.</t>
  </si>
  <si>
    <t>León Ruíz Luis Antonio.</t>
  </si>
  <si>
    <t xml:space="preserve">Total Departamento 1. </t>
  </si>
  <si>
    <t>Departamento 2. (Presidencia Municipal)</t>
  </si>
  <si>
    <t xml:space="preserve">Nombre </t>
  </si>
  <si>
    <t xml:space="preserve">Plaza </t>
  </si>
  <si>
    <t>Otras Percepciones</t>
  </si>
  <si>
    <t xml:space="preserve">Total de Percepciones </t>
  </si>
  <si>
    <t>Subsidio al Empleo</t>
  </si>
  <si>
    <t>Prestamo</t>
  </si>
  <si>
    <t>Total de Deducciones</t>
  </si>
  <si>
    <t xml:space="preserve">Sueldo Neto </t>
  </si>
  <si>
    <t xml:space="preserve">MUNICIPIO DE HOSTOTIPAQUILLO  </t>
  </si>
  <si>
    <t xml:space="preserve">NOMINA H. AYUNTAMIENTO </t>
  </si>
  <si>
    <t>Gonzalez Carmona Teresa de Jesus</t>
  </si>
  <si>
    <t xml:space="preserve">Alcalde Municipal </t>
  </si>
  <si>
    <t>Departamento 3. (Secretaria General)</t>
  </si>
  <si>
    <t xml:space="preserve">Mejia Cortes Emmanuel </t>
  </si>
  <si>
    <t xml:space="preserve">Secretaria General </t>
  </si>
  <si>
    <t xml:space="preserve">Aux. de Intendencia </t>
  </si>
  <si>
    <t>Zambrano Celaya Margarita</t>
  </si>
  <si>
    <t>Departamento 4. (Juez Municipal)</t>
  </si>
  <si>
    <t xml:space="preserve">Almeida Valderrama Jesus Evelia </t>
  </si>
  <si>
    <t>Juez Municipal</t>
  </si>
  <si>
    <t>Rosales Gonzalez Jose de Jesus</t>
  </si>
  <si>
    <t>Oficial Mayor</t>
  </si>
  <si>
    <t>Secretaria</t>
  </si>
  <si>
    <t xml:space="preserve">Mendoza Lara Olivia </t>
  </si>
  <si>
    <t>Tesorero</t>
  </si>
  <si>
    <t xml:space="preserve">Secretaria </t>
  </si>
  <si>
    <t xml:space="preserve">Zambrano Arriaga María Elizabeth </t>
  </si>
  <si>
    <t>Departamento 7. (Registro Civil)</t>
  </si>
  <si>
    <t xml:space="preserve">Gonzalez Gutierrez Gloria </t>
  </si>
  <si>
    <t>Director</t>
  </si>
  <si>
    <t>Departamento 8. (Catastro)</t>
  </si>
  <si>
    <t>Gonzalez Becerra Aime Yesenia</t>
  </si>
  <si>
    <t>Sanchez Palacios Juan Jose</t>
  </si>
  <si>
    <t xml:space="preserve">Aux. Catastro </t>
  </si>
  <si>
    <t>Auxiliar</t>
  </si>
  <si>
    <t>Departamento 5. (Oficialia Mayor)</t>
  </si>
  <si>
    <t xml:space="preserve">Deparatmento 6. (Hacienda Municipal) </t>
  </si>
  <si>
    <t>Departamento 10. (Obras Publicas)</t>
  </si>
  <si>
    <t>Jimenez Cervantes Roberto</t>
  </si>
  <si>
    <t>Departamento 11. (Rastro Municipal)</t>
  </si>
  <si>
    <t xml:space="preserve">Rodríguez Abraham </t>
  </si>
  <si>
    <t>DEL 1 AL 15 DE OCTUBRE DE 2021</t>
  </si>
  <si>
    <t>NOMINA DE SEGURIDAD PUBLICA</t>
  </si>
  <si>
    <t>QUINCENA DEL 01 AL 15 DE OCTUBRE 2021</t>
  </si>
  <si>
    <t>APELLIDO PATERNO</t>
  </si>
  <si>
    <t>APELLIDO MATERNO</t>
  </si>
  <si>
    <t>NOMBRE</t>
  </si>
  <si>
    <t>PLAZA</t>
  </si>
  <si>
    <t>SUELDO QUINCENAL</t>
  </si>
  <si>
    <t>SUBSIDIO AL EMPLEO</t>
  </si>
  <si>
    <t>PRESTAMO</t>
  </si>
  <si>
    <t>I.S.P.T.</t>
  </si>
  <si>
    <t>TOTAL A PAGAR</t>
  </si>
  <si>
    <t>FIRMA</t>
  </si>
  <si>
    <t>GONZALEZ</t>
  </si>
  <si>
    <t>YESENIA</t>
  </si>
  <si>
    <t>DIRECTORA</t>
  </si>
  <si>
    <t>MARTINEZ</t>
  </si>
  <si>
    <t>ISIDRO GUADALUPE</t>
  </si>
  <si>
    <t>SUBDIRECTOR</t>
  </si>
  <si>
    <t>CORONA</t>
  </si>
  <si>
    <t>PAULINO</t>
  </si>
  <si>
    <t xml:space="preserve">ZUÑIGA </t>
  </si>
  <si>
    <t>MANUEL GERARDO</t>
  </si>
  <si>
    <t>LORENZO</t>
  </si>
  <si>
    <t>POLICIA DE LINEA</t>
  </si>
  <si>
    <t>LARA</t>
  </si>
  <si>
    <t>ZAMBRANO</t>
  </si>
  <si>
    <t>ILIANA</t>
  </si>
  <si>
    <t>GABRIEL</t>
  </si>
  <si>
    <t xml:space="preserve">GONZALEZ </t>
  </si>
  <si>
    <t>HERNANDEZ</t>
  </si>
  <si>
    <t>GERMAN</t>
  </si>
  <si>
    <t>RUBIO</t>
  </si>
  <si>
    <t>RODRIGUEZ</t>
  </si>
  <si>
    <t>JESUS DAVID</t>
  </si>
  <si>
    <t>JOSE ISABEL</t>
  </si>
  <si>
    <t>OSCAR RODOLFO</t>
  </si>
  <si>
    <t>CASTAÑEDA</t>
  </si>
  <si>
    <t>JOSE GUADALUPE</t>
  </si>
  <si>
    <t>JOSE JESUS</t>
  </si>
  <si>
    <t>ROBLES</t>
  </si>
  <si>
    <t>ABEL</t>
  </si>
  <si>
    <t>PIZ</t>
  </si>
  <si>
    <t>EDUARDO DANIEL</t>
  </si>
  <si>
    <t>VEGA</t>
  </si>
  <si>
    <t>JOSE JUAN</t>
  </si>
  <si>
    <t>ESTELA JAZMIN</t>
  </si>
  <si>
    <t>CARRILLO</t>
  </si>
  <si>
    <t>HIRAM JOSAFATH</t>
  </si>
  <si>
    <t>FLORES</t>
  </si>
  <si>
    <t>MARIO ARTURO</t>
  </si>
  <si>
    <t>JUAN CARLOS</t>
  </si>
  <si>
    <t>JOSE MANUEL</t>
  </si>
  <si>
    <t>HECTOR ALEXANDER</t>
  </si>
  <si>
    <t>ENCARGADO JURIDICO</t>
  </si>
  <si>
    <t xml:space="preserve">CASTAÑEDA </t>
  </si>
  <si>
    <t>FRIAS</t>
  </si>
  <si>
    <t>MARIA</t>
  </si>
  <si>
    <t>AUX. INTENDENCIA</t>
  </si>
  <si>
    <t>VISTO BUENO</t>
  </si>
  <si>
    <t>PRESIDENTE MUNICIPAL</t>
  </si>
  <si>
    <t>AUTORIZO</t>
  </si>
  <si>
    <t>MUNICIPIO DE HOSTOTIPAQUILLO</t>
  </si>
  <si>
    <t xml:space="preserve">NOMINA DE PERSONAL EVENTUAL </t>
  </si>
  <si>
    <t>QUINCENA 01 AL 15 DE OCTUBRE 2021</t>
  </si>
  <si>
    <t>NUM.</t>
  </si>
  <si>
    <t>I.S.P.T</t>
  </si>
  <si>
    <t xml:space="preserve">FIRMA </t>
  </si>
  <si>
    <t>MALDONADO</t>
  </si>
  <si>
    <t>MORENO</t>
  </si>
  <si>
    <t>ROBERTO</t>
  </si>
  <si>
    <t>CHOFER</t>
  </si>
  <si>
    <t>GALINDO</t>
  </si>
  <si>
    <t>MA. ANTONIA</t>
  </si>
  <si>
    <t>ENC.BOMBA</t>
  </si>
  <si>
    <t>BECERRA</t>
  </si>
  <si>
    <t>ESPARZA</t>
  </si>
  <si>
    <t>SALVADOR ALEJANDRO</t>
  </si>
  <si>
    <t>HIDALGO</t>
  </si>
  <si>
    <t>IVAN</t>
  </si>
  <si>
    <t>INSP.AGRIC.Y GANADERO</t>
  </si>
  <si>
    <t>LOPEZ</t>
  </si>
  <si>
    <t>GUDIÑO</t>
  </si>
  <si>
    <t>AYON</t>
  </si>
  <si>
    <t>JERONIMO ANTONIO</t>
  </si>
  <si>
    <t>GREGORIO</t>
  </si>
  <si>
    <t>OPERADOR DE MAQUINA</t>
  </si>
  <si>
    <t>MONROY</t>
  </si>
  <si>
    <t>LUIS ENRIQUE</t>
  </si>
  <si>
    <t>BAÑUELOS</t>
  </si>
  <si>
    <t>J. ANTONIO</t>
  </si>
  <si>
    <t>AUXILIAR</t>
  </si>
  <si>
    <t>RAMON</t>
  </si>
  <si>
    <t>ENC. RELOG MPAL</t>
  </si>
  <si>
    <t>MAURICIO EUGENIO</t>
  </si>
  <si>
    <t>AUX.REC.DE BASURA</t>
  </si>
  <si>
    <t>MEJIA</t>
  </si>
  <si>
    <t>CORTES</t>
  </si>
  <si>
    <t>CELAYA</t>
  </si>
  <si>
    <t>RUBEN</t>
  </si>
  <si>
    <t>ENC.PARQUE VEHICULAR</t>
  </si>
  <si>
    <t>MACIAS</t>
  </si>
  <si>
    <t>IRMA</t>
  </si>
  <si>
    <t>MA. GUADALUPE</t>
  </si>
  <si>
    <t>AUX. BIBLIOTECA</t>
  </si>
  <si>
    <t>PALACIOS</t>
  </si>
  <si>
    <t>SANTIAGO</t>
  </si>
  <si>
    <t>HILDA GUILLERMINA</t>
  </si>
  <si>
    <t>INTENDENCIA</t>
  </si>
  <si>
    <t>GUTIERREZ</t>
  </si>
  <si>
    <t>AGUSTIN</t>
  </si>
  <si>
    <t>AUX.REC. DE BASURA</t>
  </si>
  <si>
    <t>GOMEZ</t>
  </si>
  <si>
    <t>NOMINA DE PENSIONADOS</t>
  </si>
  <si>
    <t>TOTAL DEDUCCIONES</t>
  </si>
  <si>
    <t>VARELA</t>
  </si>
  <si>
    <t>ENC.BOMBA LAS CUEVAS</t>
  </si>
  <si>
    <t>TIZNADO</t>
  </si>
  <si>
    <t>JUAN RAMON</t>
  </si>
  <si>
    <t>GARCIA</t>
  </si>
  <si>
    <t>CASILLAS</t>
  </si>
  <si>
    <t>MA. DEL REFUGIO</t>
  </si>
  <si>
    <t>SECRETARIA</t>
  </si>
  <si>
    <t>VALADEZ</t>
  </si>
  <si>
    <t>VILLA</t>
  </si>
  <si>
    <t>MARCELINO</t>
  </si>
  <si>
    <t>CHACON</t>
  </si>
  <si>
    <t>MODESTO</t>
  </si>
  <si>
    <t>PEDRO IGNACIO</t>
  </si>
  <si>
    <t>MONTES</t>
  </si>
  <si>
    <t>ALFREDO</t>
  </si>
  <si>
    <t>DIR.ALUMBRADO</t>
  </si>
  <si>
    <t>LEDEZMA</t>
  </si>
  <si>
    <t>ESPINOZA</t>
  </si>
  <si>
    <t>VENANCIO</t>
  </si>
  <si>
    <t>PENSION POR INVALIDEZ</t>
  </si>
  <si>
    <t>MANZANO</t>
  </si>
  <si>
    <t>AUX. RASTRO</t>
  </si>
  <si>
    <t>ALVARO</t>
  </si>
  <si>
    <t>OFICIAL DE LINEA(PROTEC.CIVIL)</t>
  </si>
  <si>
    <t>JOSE DE JESUS</t>
  </si>
  <si>
    <t>ESQUIVEL</t>
  </si>
  <si>
    <t>BRAYAM ALBERTO</t>
  </si>
  <si>
    <t>PENSION POR JUBILACION</t>
  </si>
  <si>
    <t>TOTAL</t>
  </si>
  <si>
    <t>JOSEFINA</t>
  </si>
  <si>
    <t>JUANA</t>
  </si>
  <si>
    <t>DIAS TRABAJADOS</t>
  </si>
  <si>
    <t xml:space="preserve">RIVERA </t>
  </si>
  <si>
    <t>AUX. INTEND.</t>
  </si>
  <si>
    <t>PARDO</t>
  </si>
  <si>
    <t>OROZCO</t>
  </si>
  <si>
    <t>KARINA</t>
  </si>
  <si>
    <t>ENC. BOMBA</t>
  </si>
  <si>
    <t>DANIEL</t>
  </si>
  <si>
    <t>ORENDAIN</t>
  </si>
  <si>
    <t>FIDEL</t>
  </si>
  <si>
    <t>CHOFER TRANSP.ALUMNOS</t>
  </si>
  <si>
    <t>VIALVA</t>
  </si>
  <si>
    <t>ENRIQUEZ</t>
  </si>
  <si>
    <t>PABLO</t>
  </si>
  <si>
    <t>PROMOTOR DE DEPORTES</t>
  </si>
  <si>
    <t>BRAVO</t>
  </si>
  <si>
    <t>RAMIRO</t>
  </si>
  <si>
    <t>VALDERRAMA</t>
  </si>
  <si>
    <t>ENCARGADO DE RELLENO MPAL.</t>
  </si>
  <si>
    <t>BRICEÑO</t>
  </si>
  <si>
    <t>ALTAMIRANO</t>
  </si>
  <si>
    <t>LEANDRO</t>
  </si>
  <si>
    <t>ASEO EN UNIDAD DEPORTIVA</t>
  </si>
  <si>
    <t xml:space="preserve">LOPEZ </t>
  </si>
  <si>
    <t>JOEL MARTIMIANO</t>
  </si>
  <si>
    <t>AUX.ASEO PUB. MPAL</t>
  </si>
  <si>
    <t xml:space="preserve">ZAMBRANO </t>
  </si>
  <si>
    <t>ARELLANO</t>
  </si>
  <si>
    <t>EMILIANO</t>
  </si>
  <si>
    <t>AUX. EN RASTRO MPAL.</t>
  </si>
  <si>
    <t>AUX. INTEND. EN PLZA PAL.</t>
  </si>
  <si>
    <t>CALDERA</t>
  </si>
  <si>
    <t>AUX. DE TRANSPARECIA</t>
  </si>
  <si>
    <t>FABIAN</t>
  </si>
  <si>
    <t>AUX. GENERAL</t>
  </si>
  <si>
    <t>SALINAS</t>
  </si>
  <si>
    <t>SUAREZ</t>
  </si>
  <si>
    <t xml:space="preserve"> JOSE ASCENCION</t>
  </si>
  <si>
    <t>AUX. AGUA POTABLE</t>
  </si>
  <si>
    <t>JOSE</t>
  </si>
  <si>
    <t>AUX. EN COMUNIC. SOCIAL</t>
  </si>
  <si>
    <t>MENDOZA</t>
  </si>
  <si>
    <t>COVARRUBIAS</t>
  </si>
  <si>
    <t>ANTONIO</t>
  </si>
  <si>
    <t>AUX. EN AGUA POTABLE</t>
  </si>
  <si>
    <t>MELENDREZ</t>
  </si>
  <si>
    <t>CUITLAHUAC</t>
  </si>
  <si>
    <t>ENC. DE BOMBA</t>
  </si>
  <si>
    <t>CATALINA</t>
  </si>
  <si>
    <t>CARRANZA</t>
  </si>
  <si>
    <t>MIGUEL</t>
  </si>
  <si>
    <t>JIMENEZ</t>
  </si>
  <si>
    <t>PONCE</t>
  </si>
  <si>
    <t xml:space="preserve">JOSE ASCENCION </t>
  </si>
  <si>
    <t>OPERADOR DE MAQUI</t>
  </si>
  <si>
    <t>VILLARREAL</t>
  </si>
  <si>
    <t>RAFAEL</t>
  </si>
  <si>
    <t>AUXILIAR GENERAL</t>
  </si>
  <si>
    <t>PEÑA</t>
  </si>
  <si>
    <t xml:space="preserve">CARRILLO </t>
  </si>
  <si>
    <t>OSCAR</t>
  </si>
  <si>
    <t>LUNA</t>
  </si>
  <si>
    <t>PEREZ</t>
  </si>
  <si>
    <t>J. FELIX</t>
  </si>
  <si>
    <t>OPERADOR DE MAQUINARIA</t>
  </si>
  <si>
    <t>BRISEÑO</t>
  </si>
  <si>
    <t>VIRIDIANA</t>
  </si>
  <si>
    <t>SECRETARIA DE SALUD</t>
  </si>
  <si>
    <t>DIRECTOR DE DEPORTE</t>
  </si>
  <si>
    <t>GUILLERMO RAMON</t>
  </si>
  <si>
    <t>FERNANDO</t>
  </si>
  <si>
    <t>AUX. ALUMBRADO PUBLICO</t>
  </si>
  <si>
    <t>TELLEZ</t>
  </si>
  <si>
    <t>GENARO</t>
  </si>
  <si>
    <t>ENC. DE UNIDAD DEPORTIVA</t>
  </si>
  <si>
    <t>TOMAS</t>
  </si>
  <si>
    <t>NAVARRO</t>
  </si>
  <si>
    <t>MIGUEL ANGEL</t>
  </si>
  <si>
    <t>PEDRO</t>
  </si>
  <si>
    <t>MECANICO</t>
  </si>
  <si>
    <t>CELSO</t>
  </si>
  <si>
    <t>ENC. ALMACEN DE GASOLINA</t>
  </si>
  <si>
    <t>CESAR</t>
  </si>
  <si>
    <t>ALBERTO</t>
  </si>
  <si>
    <t>VEGA PEÑA</t>
  </si>
  <si>
    <t>SUPERVISOR OBRAS PUBLICAS</t>
  </si>
  <si>
    <t>GERARDO</t>
  </si>
  <si>
    <t>AUX. ASEO PLAZA PRINCIPAL</t>
  </si>
  <si>
    <t>Directora</t>
  </si>
  <si>
    <t>Ana Isabel Villanueva</t>
  </si>
  <si>
    <t>Directora Casa Cult.</t>
  </si>
  <si>
    <t>Ma. Cruz Lopez Flores</t>
  </si>
  <si>
    <t>Vanessa Carolina Flores Lopez</t>
  </si>
  <si>
    <t>J. Juan Ocegueda Guerrero</t>
  </si>
  <si>
    <t>Operador de maq.</t>
  </si>
  <si>
    <t>J. Sabino Escobedo Rojas</t>
  </si>
  <si>
    <t xml:space="preserve">Humberto Guerrero Gallardo </t>
  </si>
  <si>
    <t>Olivaldo Cortes Rodriguez</t>
  </si>
  <si>
    <t>Chofer</t>
  </si>
  <si>
    <t>Hector Covarrubias Arellano</t>
  </si>
  <si>
    <t xml:space="preserve">Ulises Lopez Flores </t>
  </si>
  <si>
    <t>Chofer de volteo</t>
  </si>
  <si>
    <t>Montes Zambrano M. Antonio</t>
  </si>
  <si>
    <t>Amezquita Llamas  Candelario</t>
  </si>
  <si>
    <t>Francisco Macario Mayorga Corona</t>
  </si>
  <si>
    <t>Javier Gonzalez Gutierrez</t>
  </si>
  <si>
    <t>Auxilar</t>
  </si>
  <si>
    <t>Ruben Hernandez Romero</t>
  </si>
  <si>
    <t>Jesus Teposte Reyes</t>
  </si>
  <si>
    <t>Dir.agua potable</t>
  </si>
  <si>
    <t>Roberto Avalos Torres</t>
  </si>
  <si>
    <t>Enc. De Bomba</t>
  </si>
  <si>
    <t>Fidel Gonzalez Varela</t>
  </si>
  <si>
    <t>Enc. De bomba</t>
  </si>
  <si>
    <t>Jose Feliciano Gonzalez Varela</t>
  </si>
  <si>
    <t>Luis Pacheco Ocegueda</t>
  </si>
  <si>
    <t>Jose Hermes Altamirano Perez</t>
  </si>
  <si>
    <t>Jorge Orendain Rubio</t>
  </si>
  <si>
    <t>Dr. Salvador Leon Ruiz</t>
  </si>
  <si>
    <t>Medico Mpal.</t>
  </si>
  <si>
    <t>Encargada</t>
  </si>
  <si>
    <t>Alix Dayanara Camacho Rojas</t>
  </si>
  <si>
    <t>Diana Marisela Ulloa Colin</t>
  </si>
  <si>
    <t>Enc. De biblioteca</t>
  </si>
  <si>
    <t>NOMINA PROTECCION CIVIL</t>
  </si>
  <si>
    <t>TOTAL DE PERCEPCIONES</t>
  </si>
  <si>
    <t>OFICIAL DE LINEA</t>
  </si>
  <si>
    <t>VALDEZ</t>
  </si>
  <si>
    <t>CARLOS ALONSO</t>
  </si>
  <si>
    <t>GALVAN</t>
  </si>
  <si>
    <t>ANA VERONICA</t>
  </si>
  <si>
    <t>TOMAS SALVADOR</t>
  </si>
  <si>
    <t>ROMAN</t>
  </si>
  <si>
    <t>NOEMI</t>
  </si>
  <si>
    <t>RIVERA</t>
  </si>
  <si>
    <t>MARIA ELENA</t>
  </si>
  <si>
    <t xml:space="preserve">GARCIA </t>
  </si>
  <si>
    <t>CESAR GUSTAVO</t>
  </si>
  <si>
    <t xml:space="preserve">BAÑUELOS </t>
  </si>
  <si>
    <t>SILVIA</t>
  </si>
  <si>
    <t>MOJARRO</t>
  </si>
  <si>
    <t>HERLINDA RUBI</t>
  </si>
  <si>
    <t>CONTRERAS</t>
  </si>
  <si>
    <t>BRYAN SANTIAGO</t>
  </si>
  <si>
    <t>LEDESMA</t>
  </si>
  <si>
    <t>PADILLA</t>
  </si>
  <si>
    <t>ALAN OSVALDO</t>
  </si>
  <si>
    <t>ENCARGADO</t>
  </si>
  <si>
    <t>PRESIDENTA MUNICIPAL.</t>
  </si>
  <si>
    <t>L.C.P. MARTHA CARO SANTIAGO</t>
  </si>
  <si>
    <t>AUTORIZO.</t>
  </si>
  <si>
    <t>QUINCENA DEL 01 AL 15 DE  OCTUBRE DE 2021</t>
  </si>
  <si>
    <t xml:space="preserve">NOMINA EVENTUAL </t>
  </si>
  <si>
    <t>ELIZABETH</t>
  </si>
  <si>
    <t>Jeronimo Valle González</t>
  </si>
  <si>
    <t xml:space="preserve">ANGEL LEONEL </t>
  </si>
  <si>
    <t>MARCOS DE JESUS</t>
  </si>
  <si>
    <t xml:space="preserve">CHOFER   </t>
  </si>
  <si>
    <t>AUXILIAR GENERAL.</t>
  </si>
  <si>
    <t>REYNAGA</t>
  </si>
  <si>
    <t>DAVID</t>
  </si>
  <si>
    <t>CRONISTA MUNICIPAL</t>
  </si>
  <si>
    <t>BELEN</t>
  </si>
  <si>
    <t>SECRETARIA DE OFICIALIA M.</t>
  </si>
  <si>
    <t>LUZ NAYELI</t>
  </si>
  <si>
    <t>AUILIAR EN TESORERIA</t>
  </si>
  <si>
    <t>ROSALES</t>
  </si>
  <si>
    <t>COMUNICACIÓN SOCIAL</t>
  </si>
  <si>
    <t>TOPETE</t>
  </si>
  <si>
    <t>ANA XOCHITL</t>
  </si>
  <si>
    <t>SECRETARIA DE DESARROLLO R.</t>
  </si>
  <si>
    <t>SILVA</t>
  </si>
  <si>
    <t>MOISES ULISES</t>
  </si>
  <si>
    <t>COORDINADOR DE DIREC. ESTRAT.</t>
  </si>
  <si>
    <t>MARCO ANTONIO</t>
  </si>
  <si>
    <t>ENC. PANTEON LA VENTA MOCH.</t>
  </si>
  <si>
    <t>JAIME</t>
  </si>
  <si>
    <t>BOMBERO DE CONOCAS</t>
  </si>
  <si>
    <t>GODINA</t>
  </si>
  <si>
    <t>SALAS</t>
  </si>
  <si>
    <t>TERESA</t>
  </si>
  <si>
    <t>AUX. INT. PREES. JOSE ROSAS M.</t>
  </si>
  <si>
    <t>C. JOSE DE JESUS ROSALES GONZÁLEZ</t>
  </si>
  <si>
    <t>LIC. TERESA DE JESUS GONZÁLEZ CARMONA</t>
  </si>
  <si>
    <t>PRESIDENTA MUNICIPAL</t>
  </si>
  <si>
    <t xml:space="preserve">                             VISTO BUENO</t>
  </si>
  <si>
    <t xml:space="preserve">           PRESIDENTE MUNICIPAL</t>
  </si>
  <si>
    <t xml:space="preserve">PRESIDENTA MUNICIPAL </t>
  </si>
  <si>
    <t>Caro Santiago Martha</t>
  </si>
  <si>
    <t xml:space="preserve">MOTA </t>
  </si>
  <si>
    <t>CALDERO</t>
  </si>
  <si>
    <t>MIRIAM</t>
  </si>
  <si>
    <t xml:space="preserve">JESUS  </t>
  </si>
  <si>
    <t>SOLANO</t>
  </si>
  <si>
    <t>MURILLO</t>
  </si>
  <si>
    <t>CASTELLANO</t>
  </si>
  <si>
    <t>BUEN ROSTRO</t>
  </si>
  <si>
    <t>MARTIN</t>
  </si>
  <si>
    <t>ASESORE JURIDICO</t>
  </si>
  <si>
    <t>ALEJANDRA GUADALUPE</t>
  </si>
  <si>
    <t>Auxiliar Tesoreria</t>
  </si>
  <si>
    <t>Departamento 12. (Desarrollo Social y Promoción Economica)</t>
  </si>
  <si>
    <t>Departamento 13. (Educacion Publica)</t>
  </si>
  <si>
    <t>Departamento 14. (Construcción)</t>
  </si>
  <si>
    <t>Departamento 15 (Aseo Público)</t>
  </si>
  <si>
    <t>Deparamento 16. (Alumbrado Público)</t>
  </si>
  <si>
    <t>Deparamento 17. (Agua Potable y Alcantarillado)</t>
  </si>
  <si>
    <t>Departamento 18. (Servicios Medicos)</t>
  </si>
  <si>
    <t>Departamento 21. (Cementario)</t>
  </si>
  <si>
    <t>Departamento 20. (Contraloria)</t>
  </si>
  <si>
    <t>Departamento 19. (Desarrollo Rural)</t>
  </si>
  <si>
    <t xml:space="preserve">J. Antonio Rubi Esqueda </t>
  </si>
  <si>
    <t>Días Trab.</t>
  </si>
  <si>
    <t>ROJAS</t>
  </si>
  <si>
    <t>ISELA</t>
  </si>
  <si>
    <t>Total Departamento Protección Civil</t>
  </si>
  <si>
    <t>Total Departamento Seguridad Pública</t>
  </si>
  <si>
    <t xml:space="preserve">Codigo </t>
  </si>
  <si>
    <t xml:space="preserve">Apellido Paterno </t>
  </si>
  <si>
    <t xml:space="preserve">Apellido Materno </t>
  </si>
  <si>
    <t xml:space="preserve">Puesto </t>
  </si>
  <si>
    <t xml:space="preserve">Días Trab. </t>
  </si>
  <si>
    <t xml:space="preserve">Sueldo Quincenal </t>
  </si>
  <si>
    <t>Total de Percepciones</t>
  </si>
  <si>
    <t xml:space="preserve">Total Deducciones </t>
  </si>
  <si>
    <t xml:space="preserve">Total a Pagar </t>
  </si>
  <si>
    <t>Total Percepciones</t>
  </si>
  <si>
    <t xml:space="preserve">Subsidio al Empleo </t>
  </si>
  <si>
    <t>Total Dedducciones</t>
  </si>
  <si>
    <t>Total a Pagar</t>
  </si>
  <si>
    <t>Sueldo Quincenal</t>
  </si>
  <si>
    <t xml:space="preserve">Días Trab </t>
  </si>
  <si>
    <t>I.S.R.</t>
  </si>
  <si>
    <t>Apelido Paterno</t>
  </si>
  <si>
    <t xml:space="preserve">Neto a Pagar </t>
  </si>
  <si>
    <t xml:space="preserve">Total Departamento </t>
  </si>
  <si>
    <t>Quincena de 01 al 15 de Octubre 2021</t>
  </si>
  <si>
    <t xml:space="preserve">Apelido Paterno </t>
  </si>
  <si>
    <t xml:space="preserve">Total de Prcepciones </t>
  </si>
  <si>
    <t xml:space="preserve">Subsidio </t>
  </si>
  <si>
    <t xml:space="preserve">Total Pagar </t>
  </si>
  <si>
    <t xml:space="preserve">Total Departamento  </t>
  </si>
  <si>
    <t>Alejandro Flores Rubio</t>
  </si>
  <si>
    <t>MIRAMONTES</t>
  </si>
  <si>
    <t>MORALES</t>
  </si>
  <si>
    <t xml:space="preserve">MARISELA </t>
  </si>
  <si>
    <t>GUILLERMO</t>
  </si>
  <si>
    <t>SANDOVAL</t>
  </si>
  <si>
    <t>ANZALDO</t>
  </si>
  <si>
    <t>ENC. PANTEON PLAN BARRANCA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</si>
</sst>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4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4">
    <xf numFmtId="0" fontId="0" fillId="0" borderId="0" xfId="0"/>
    <xf numFmtId="0" fontId="0" fillId="0" borderId="1" xfId="0" applyBorder="1" applyAlignment="1">
      <alignment horizontal="left"/>
    </xf>
    <xf numFmtId="0" fontId="0" fillId="0" borderId="2" xfId="0" applyBorder="1"/>
    <xf numFmtId="0" fontId="0" fillId="0" borderId="5" xfId="0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4" fontId="0" fillId="0" borderId="1" xfId="1" applyFont="1" applyBorder="1" applyAlignment="1">
      <alignment horizontal="left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left" vertical="center"/>
    </xf>
    <xf numFmtId="8" fontId="0" fillId="0" borderId="1" xfId="1" applyNumberFormat="1" applyFont="1" applyBorder="1" applyAlignment="1">
      <alignment horizontal="center" vertical="center"/>
    </xf>
    <xf numFmtId="44" fontId="0" fillId="0" borderId="0" xfId="0" applyNumberFormat="1"/>
    <xf numFmtId="0" fontId="0" fillId="4" borderId="0" xfId="0" applyFill="1"/>
    <xf numFmtId="0" fontId="2" fillId="3" borderId="7" xfId="0" applyFont="1" applyFill="1" applyBorder="1"/>
    <xf numFmtId="44" fontId="2" fillId="3" borderId="7" xfId="0" applyNumberFormat="1" applyFont="1" applyFill="1" applyBorder="1"/>
    <xf numFmtId="44" fontId="6" fillId="2" borderId="7" xfId="0" applyNumberFormat="1" applyFont="1" applyFill="1" applyBorder="1"/>
    <xf numFmtId="44" fontId="0" fillId="0" borderId="0" xfId="1" applyFont="1"/>
    <xf numFmtId="0" fontId="0" fillId="3" borderId="0" xfId="0" applyFill="1"/>
    <xf numFmtId="2" fontId="0" fillId="0" borderId="0" xfId="0" applyNumberFormat="1"/>
    <xf numFmtId="0" fontId="0" fillId="2" borderId="0" xfId="0" applyFill="1"/>
    <xf numFmtId="0" fontId="2" fillId="3" borderId="0" xfId="0" applyFont="1" applyFill="1"/>
    <xf numFmtId="0" fontId="0" fillId="0" borderId="1" xfId="0" applyBorder="1"/>
    <xf numFmtId="43" fontId="0" fillId="0" borderId="1" xfId="0" applyNumberFormat="1" applyBorder="1"/>
    <xf numFmtId="0" fontId="7" fillId="2" borderId="0" xfId="0" applyFont="1" applyFill="1" applyAlignment="1">
      <alignment horizontal="center"/>
    </xf>
    <xf numFmtId="43" fontId="0" fillId="0" borderId="0" xfId="1" applyNumberFormat="1" applyFont="1"/>
    <xf numFmtId="43" fontId="0" fillId="0" borderId="0" xfId="0" applyNumberFormat="1"/>
    <xf numFmtId="43" fontId="0" fillId="0" borderId="1" xfId="1" applyNumberFormat="1" applyFont="1" applyBorder="1"/>
    <xf numFmtId="43" fontId="0" fillId="0" borderId="0" xfId="1" applyNumberFormat="1" applyFont="1" applyBorder="1"/>
    <xf numFmtId="0" fontId="7" fillId="2" borderId="0" xfId="0" applyFont="1" applyFill="1"/>
    <xf numFmtId="0" fontId="0" fillId="0" borderId="1" xfId="0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44" fontId="2" fillId="0" borderId="0" xfId="1" applyFont="1"/>
    <xf numFmtId="0" fontId="2" fillId="0" borderId="0" xfId="0" applyFont="1" applyAlignment="1">
      <alignment horizontal="center" vertical="center"/>
    </xf>
    <xf numFmtId="2" fontId="2" fillId="0" borderId="0" xfId="0" applyNumberFormat="1" applyFont="1"/>
    <xf numFmtId="0" fontId="2" fillId="0" borderId="3" xfId="0" applyFont="1" applyBorder="1"/>
    <xf numFmtId="0" fontId="0" fillId="0" borderId="12" xfId="0" applyBorder="1"/>
    <xf numFmtId="43" fontId="0" fillId="0" borderId="12" xfId="0" applyNumberFormat="1" applyBorder="1"/>
    <xf numFmtId="0" fontId="0" fillId="0" borderId="9" xfId="0" applyBorder="1"/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2" fillId="3" borderId="13" xfId="0" applyFont="1" applyFill="1" applyBorder="1"/>
    <xf numFmtId="43" fontId="2" fillId="3" borderId="13" xfId="0" applyNumberFormat="1" applyFont="1" applyFill="1" applyBorder="1"/>
    <xf numFmtId="44" fontId="2" fillId="3" borderId="13" xfId="0" applyNumberFormat="1" applyFont="1" applyFill="1" applyBorder="1"/>
    <xf numFmtId="44" fontId="6" fillId="2" borderId="13" xfId="0" applyNumberFormat="1" applyFont="1" applyFill="1" applyBorder="1"/>
    <xf numFmtId="43" fontId="2" fillId="3" borderId="13" xfId="1" applyNumberFormat="1" applyFont="1" applyFill="1" applyBorder="1"/>
    <xf numFmtId="0" fontId="6" fillId="2" borderId="0" xfId="0" applyFont="1" applyFill="1" applyAlignment="1">
      <alignment horizontal="center" wrapText="1"/>
    </xf>
    <xf numFmtId="0" fontId="0" fillId="0" borderId="8" xfId="0" applyBorder="1"/>
    <xf numFmtId="43" fontId="0" fillId="0" borderId="8" xfId="0" applyNumberFormat="1" applyBorder="1"/>
    <xf numFmtId="43" fontId="0" fillId="0" borderId="9" xfId="0" applyNumberFormat="1" applyBorder="1"/>
    <xf numFmtId="0" fontId="0" fillId="0" borderId="8" xfId="0" applyBorder="1" applyAlignment="1">
      <alignment horizontal="center"/>
    </xf>
    <xf numFmtId="0" fontId="0" fillId="3" borderId="13" xfId="0" applyFill="1" applyBorder="1"/>
    <xf numFmtId="44" fontId="2" fillId="0" borderId="3" xfId="0" applyNumberFormat="1" applyFont="1" applyBorder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7" fontId="6" fillId="2" borderId="0" xfId="0" applyNumberFormat="1" applyFont="1" applyFill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 wrapText="1"/>
    </xf>
    <xf numFmtId="0" fontId="2" fillId="3" borderId="11" xfId="0" applyFont="1" applyFill="1" applyBorder="1" applyAlignment="1">
      <alignment horizontal="left" wrapText="1"/>
    </xf>
    <xf numFmtId="0" fontId="2" fillId="3" borderId="10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3" borderId="0" xfId="0" applyFill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left" wrapText="1"/>
    </xf>
    <xf numFmtId="0" fontId="2" fillId="3" borderId="0" xfId="0" applyFont="1" applyFill="1" applyAlignment="1">
      <alignment horizontal="left" wrapText="1"/>
    </xf>
    <xf numFmtId="0" fontId="2" fillId="3" borderId="6" xfId="0" applyFont="1" applyFill="1" applyBorder="1" applyAlignment="1">
      <alignment horizontal="left" wrapText="1"/>
    </xf>
    <xf numFmtId="0" fontId="12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756986</xdr:colOff>
      <xdr:row>5</xdr:row>
      <xdr:rowOff>235672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4602FB-946B-47A9-94DE-FFECDEA4C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38100" y="7620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0</xdr:row>
      <xdr:rowOff>28755</xdr:rowOff>
    </xdr:from>
    <xdr:to>
      <xdr:col>2</xdr:col>
      <xdr:colOff>600075</xdr:colOff>
      <xdr:row>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13CEF4-BA0C-4AE4-B8D0-B393E99D9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19200" y="28755"/>
          <a:ext cx="1971675" cy="1076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766511</xdr:colOff>
      <xdr:row>3</xdr:row>
      <xdr:rowOff>159472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BB4C03-6599-4AD9-AB49-64AC71D4B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790574</xdr:colOff>
      <xdr:row>0</xdr:row>
      <xdr:rowOff>0</xdr:rowOff>
    </xdr:from>
    <xdr:to>
      <xdr:col>3</xdr:col>
      <xdr:colOff>44795</xdr:colOff>
      <xdr:row>4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7BDF03-114E-403F-B26C-E48D60A7B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9674" y="0"/>
          <a:ext cx="1883121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733425</xdr:colOff>
      <xdr:row>5</xdr:row>
      <xdr:rowOff>184537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  <xdr:twoCellAnchor>
    <xdr:from>
      <xdr:col>0</xdr:col>
      <xdr:colOff>189999</xdr:colOff>
      <xdr:row>23</xdr:row>
      <xdr:rowOff>95250</xdr:rowOff>
    </xdr:from>
    <xdr:to>
      <xdr:col>1</xdr:col>
      <xdr:colOff>2185737</xdr:colOff>
      <xdr:row>23</xdr:row>
      <xdr:rowOff>95250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89999" y="4577013"/>
          <a:ext cx="2466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676275</xdr:colOff>
      <xdr:row>23</xdr:row>
      <xdr:rowOff>95250</xdr:rowOff>
    </xdr:from>
    <xdr:to>
      <xdr:col>5</xdr:col>
      <xdr:colOff>471738</xdr:colOff>
      <xdr:row>23</xdr:row>
      <xdr:rowOff>95250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3874670" y="4577013"/>
          <a:ext cx="246246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300791</xdr:colOff>
      <xdr:row>23</xdr:row>
      <xdr:rowOff>110290</xdr:rowOff>
    </xdr:from>
    <xdr:to>
      <xdr:col>9</xdr:col>
      <xdr:colOff>621631</xdr:colOff>
      <xdr:row>23</xdr:row>
      <xdr:rowOff>110290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>
          <a:off x="7790449" y="4592053"/>
          <a:ext cx="255670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4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34E36E-E233-4A0D-817A-596DEEFEF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3430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723901</xdr:colOff>
      <xdr:row>0</xdr:row>
      <xdr:rowOff>0</xdr:rowOff>
    </xdr:from>
    <xdr:to>
      <xdr:col>3</xdr:col>
      <xdr:colOff>1107334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5DC796-8D19-4472-B718-A4E35DF9E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323976" y="0"/>
          <a:ext cx="2297958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764B67-3F65-414B-8B56-D251909E3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1099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3</xdr:col>
      <xdr:colOff>183409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6E3D8C-D643-47F4-99DF-851C9AE99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90625" y="0"/>
          <a:ext cx="2164609" cy="1076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5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CFD009C-3523-41DB-A3D5-0A25B8EE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255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771524</xdr:colOff>
      <xdr:row>0</xdr:row>
      <xdr:rowOff>0</xdr:rowOff>
    </xdr:from>
    <xdr:to>
      <xdr:col>3</xdr:col>
      <xdr:colOff>28574</xdr:colOff>
      <xdr:row>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8754A7-9C69-4D6B-8000-EFB751CB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499" y="0"/>
          <a:ext cx="2238375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733425</xdr:colOff>
      <xdr:row>5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7509A9-DA89-4DF0-9B05-6D5495176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1"/>
          <a:ext cx="1228725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638176</xdr:colOff>
      <xdr:row>0</xdr:row>
      <xdr:rowOff>1</xdr:rowOff>
    </xdr:from>
    <xdr:to>
      <xdr:col>3</xdr:col>
      <xdr:colOff>526310</xdr:colOff>
      <xdr:row>5</xdr:row>
      <xdr:rowOff>19051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46374-BBD8-45B9-9AC8-1153761EF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33476" y="1"/>
          <a:ext cx="2345584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13"/>
  <sheetViews>
    <sheetView topLeftCell="A82" workbookViewId="0">
      <selection activeCell="A97" sqref="A78:M97"/>
    </sheetView>
  </sheetViews>
  <sheetFormatPr baseColWidth="10" defaultRowHeight="15" x14ac:dyDescent="0.25"/>
  <cols>
    <col min="1" max="1" width="7" customWidth="1"/>
    <col min="2" max="2" width="31.7109375" customWidth="1"/>
    <col min="3" max="3" width="18.85546875" customWidth="1"/>
    <col min="4" max="4" width="7.42578125" customWidth="1"/>
    <col min="5" max="5" width="12.42578125" customWidth="1"/>
    <col min="6" max="6" width="12" customWidth="1"/>
    <col min="7" max="7" width="15.85546875" customWidth="1"/>
    <col min="8" max="8" width="12.85546875" customWidth="1"/>
    <col min="9" max="9" width="11.140625" customWidth="1"/>
    <col min="10" max="10" width="11.42578125" customWidth="1"/>
    <col min="11" max="11" width="16.140625" customWidth="1"/>
    <col min="12" max="12" width="12.42578125" customWidth="1"/>
    <col min="13" max="13" width="32.7109375" customWidth="1"/>
  </cols>
  <sheetData>
    <row r="1" spans="1:13" x14ac:dyDescent="0.25">
      <c r="A1" s="61"/>
      <c r="B1" s="61"/>
      <c r="C1" s="62" t="s">
        <v>36</v>
      </c>
      <c r="D1" s="62"/>
      <c r="E1" s="62"/>
      <c r="F1" s="62"/>
      <c r="G1" s="62"/>
      <c r="H1" s="62"/>
      <c r="I1" s="62"/>
      <c r="J1" s="62"/>
      <c r="K1" s="62"/>
      <c r="L1" s="62"/>
      <c r="M1" s="62"/>
    </row>
    <row r="2" spans="1:13" x14ac:dyDescent="0.25">
      <c r="A2" s="61"/>
      <c r="B2" s="61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</row>
    <row r="3" spans="1:13" ht="11.25" customHeight="1" x14ac:dyDescent="0.25">
      <c r="A3" s="61"/>
      <c r="B3" s="61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</row>
    <row r="4" spans="1:13" x14ac:dyDescent="0.25">
      <c r="A4" s="61"/>
      <c r="B4" s="61"/>
      <c r="C4" s="63" t="s">
        <v>37</v>
      </c>
      <c r="D4" s="63"/>
      <c r="E4" s="63"/>
      <c r="F4" s="63"/>
      <c r="G4" s="63"/>
      <c r="H4" s="63"/>
      <c r="I4" s="63"/>
      <c r="J4" s="63"/>
      <c r="K4" s="63"/>
      <c r="L4" s="63"/>
      <c r="M4" s="63"/>
    </row>
    <row r="5" spans="1:13" ht="9.75" customHeight="1" x14ac:dyDescent="0.25">
      <c r="A5" s="61"/>
      <c r="B5" s="61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</row>
    <row r="6" spans="1:13" ht="21" customHeight="1" x14ac:dyDescent="0.25">
      <c r="A6" s="61"/>
      <c r="B6" s="61"/>
      <c r="C6" s="64" t="s">
        <v>367</v>
      </c>
      <c r="D6" s="64"/>
      <c r="E6" s="64"/>
      <c r="F6" s="64"/>
      <c r="G6" s="64"/>
      <c r="H6" s="64"/>
      <c r="I6" s="64"/>
      <c r="J6" s="64"/>
      <c r="K6" s="64"/>
      <c r="L6" s="64"/>
      <c r="M6" s="64"/>
    </row>
    <row r="7" spans="1:13" x14ac:dyDescent="0.25">
      <c r="A7" s="24" t="s">
        <v>27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</row>
    <row r="8" spans="1:13" ht="45" x14ac:dyDescent="0.25">
      <c r="A8" s="44" t="s">
        <v>2</v>
      </c>
      <c r="B8" s="44" t="s">
        <v>28</v>
      </c>
      <c r="C8" s="44" t="s">
        <v>29</v>
      </c>
      <c r="D8" s="45" t="s">
        <v>428</v>
      </c>
      <c r="E8" s="44" t="s">
        <v>5</v>
      </c>
      <c r="F8" s="45" t="s">
        <v>30</v>
      </c>
      <c r="G8" s="45" t="s">
        <v>31</v>
      </c>
      <c r="H8" s="45" t="s">
        <v>32</v>
      </c>
      <c r="I8" s="44" t="s">
        <v>33</v>
      </c>
      <c r="J8" s="44" t="s">
        <v>8</v>
      </c>
      <c r="K8" s="45" t="s">
        <v>34</v>
      </c>
      <c r="L8" s="44" t="s">
        <v>35</v>
      </c>
      <c r="M8" s="44" t="s">
        <v>11</v>
      </c>
    </row>
    <row r="9" spans="1:13" ht="27.95" customHeight="1" x14ac:dyDescent="0.25">
      <c r="A9" s="42">
        <v>1</v>
      </c>
      <c r="B9" s="25" t="s">
        <v>38</v>
      </c>
      <c r="C9" s="25" t="s">
        <v>39</v>
      </c>
      <c r="D9" s="42">
        <v>15</v>
      </c>
      <c r="E9" s="30">
        <v>26527</v>
      </c>
      <c r="F9" s="26">
        <v>0</v>
      </c>
      <c r="G9" s="30">
        <f>E9</f>
        <v>26527</v>
      </c>
      <c r="H9" s="26">
        <f>F9</f>
        <v>0</v>
      </c>
      <c r="I9" s="26">
        <f>F9</f>
        <v>0</v>
      </c>
      <c r="J9" s="30">
        <f>(G9-20988.91)*0.3+3937.8-H9</f>
        <v>5599.2269999999999</v>
      </c>
      <c r="K9" s="30">
        <f>J9</f>
        <v>5599.2269999999999</v>
      </c>
      <c r="L9" s="30">
        <f>G9-K9</f>
        <v>20927.773000000001</v>
      </c>
      <c r="M9" s="25"/>
    </row>
    <row r="10" spans="1:13" x14ac:dyDescent="0.25">
      <c r="E10" s="29"/>
      <c r="F10" s="29"/>
      <c r="G10" s="29"/>
      <c r="H10" s="29"/>
      <c r="I10" s="29"/>
      <c r="J10" s="28"/>
      <c r="K10" s="29"/>
      <c r="L10" s="29"/>
    </row>
    <row r="11" spans="1:13" x14ac:dyDescent="0.25">
      <c r="A11" s="66" t="s">
        <v>40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</row>
    <row r="12" spans="1:13" ht="27.95" customHeight="1" x14ac:dyDescent="0.25">
      <c r="A12" s="42">
        <v>1</v>
      </c>
      <c r="B12" s="25" t="s">
        <v>41</v>
      </c>
      <c r="C12" s="25" t="s">
        <v>42</v>
      </c>
      <c r="D12" s="42">
        <v>15</v>
      </c>
      <c r="E12" s="30">
        <v>8121</v>
      </c>
      <c r="F12" s="26">
        <v>0</v>
      </c>
      <c r="G12" s="30">
        <f>E12</f>
        <v>8121</v>
      </c>
      <c r="H12" s="26">
        <v>0</v>
      </c>
      <c r="I12" s="26">
        <v>0</v>
      </c>
      <c r="J12" s="30">
        <f>(G12-6602.71)*0.2136+699.3-H12</f>
        <v>1023.6067439999999</v>
      </c>
      <c r="K12" s="26">
        <f>J12</f>
        <v>1023.6067439999999</v>
      </c>
      <c r="L12" s="26">
        <f>E12-K12</f>
        <v>7097.3932560000003</v>
      </c>
      <c r="M12" s="25"/>
    </row>
    <row r="13" spans="1:13" ht="27.95" customHeight="1" x14ac:dyDescent="0.25">
      <c r="A13" s="42">
        <v>2</v>
      </c>
      <c r="B13" s="25" t="s">
        <v>44</v>
      </c>
      <c r="C13" s="25" t="s">
        <v>43</v>
      </c>
      <c r="D13" s="42">
        <v>15</v>
      </c>
      <c r="E13" s="30">
        <v>2388</v>
      </c>
      <c r="F13" s="26">
        <v>0</v>
      </c>
      <c r="G13" s="26">
        <f>E13</f>
        <v>2388</v>
      </c>
      <c r="H13" s="30">
        <v>160.35</v>
      </c>
      <c r="I13" s="26"/>
      <c r="J13" s="30">
        <f>(G13-318.01)*0.064+6.15-H13</f>
        <v>-21.720640000000003</v>
      </c>
      <c r="K13" s="26">
        <f>J13</f>
        <v>-21.720640000000003</v>
      </c>
      <c r="L13" s="26">
        <f>E13-K13</f>
        <v>2409.72064</v>
      </c>
      <c r="M13" s="25"/>
    </row>
    <row r="14" spans="1:13" x14ac:dyDescent="0.25">
      <c r="E14" s="29"/>
      <c r="F14" s="29"/>
      <c r="G14" s="29"/>
      <c r="H14" s="29"/>
      <c r="I14" s="29"/>
      <c r="J14" s="28"/>
      <c r="K14" s="29"/>
      <c r="L14" s="29"/>
    </row>
    <row r="15" spans="1:13" x14ac:dyDescent="0.25">
      <c r="A15" s="66" t="s">
        <v>45</v>
      </c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27.95" customHeight="1" x14ac:dyDescent="0.25">
      <c r="A16" s="42">
        <v>1</v>
      </c>
      <c r="B16" s="25" t="s">
        <v>46</v>
      </c>
      <c r="C16" s="25" t="s">
        <v>47</v>
      </c>
      <c r="D16" s="42">
        <v>15</v>
      </c>
      <c r="E16" s="30">
        <v>5690</v>
      </c>
      <c r="F16" s="26"/>
      <c r="G16" s="30">
        <f>E16</f>
        <v>5690</v>
      </c>
      <c r="H16" s="26"/>
      <c r="I16" s="26"/>
      <c r="J16" s="30">
        <f>(G16-5514.76)*0.1792+504.3-H16</f>
        <v>535.70300799999995</v>
      </c>
      <c r="K16" s="30">
        <f>J16</f>
        <v>535.70300799999995</v>
      </c>
      <c r="L16" s="26">
        <f>E16-K16</f>
        <v>5154.2969919999996</v>
      </c>
      <c r="M16" s="25"/>
    </row>
    <row r="17" spans="1:13" x14ac:dyDescent="0.25">
      <c r="E17" s="29"/>
      <c r="F17" s="29"/>
      <c r="G17" s="29"/>
      <c r="H17" s="29"/>
      <c r="I17" s="29"/>
      <c r="J17" s="28"/>
      <c r="K17" s="28"/>
      <c r="L17" s="29"/>
    </row>
    <row r="18" spans="1:13" x14ac:dyDescent="0.25">
      <c r="A18" s="66" t="s">
        <v>63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13" ht="27.95" customHeight="1" x14ac:dyDescent="0.25">
      <c r="A19" s="42">
        <v>1</v>
      </c>
      <c r="B19" s="25" t="s">
        <v>48</v>
      </c>
      <c r="C19" s="25" t="s">
        <v>49</v>
      </c>
      <c r="D19" s="42">
        <v>15</v>
      </c>
      <c r="E19" s="30">
        <v>8121</v>
      </c>
      <c r="F19" s="26"/>
      <c r="G19" s="30">
        <f>E19</f>
        <v>8121</v>
      </c>
      <c r="H19" s="26"/>
      <c r="I19" s="26"/>
      <c r="J19" s="30">
        <f>(G19-6602.71)*0.2136+699.3-H19</f>
        <v>1023.6067439999999</v>
      </c>
      <c r="K19" s="30">
        <f t="shared" ref="K19:K38" si="0">J19</f>
        <v>1023.6067439999999</v>
      </c>
      <c r="L19" s="30">
        <f>E19-J19</f>
        <v>7097.3932560000003</v>
      </c>
      <c r="M19" s="25"/>
    </row>
    <row r="20" spans="1:13" ht="27.95" customHeight="1" x14ac:dyDescent="0.25">
      <c r="A20" s="42">
        <v>2</v>
      </c>
      <c r="B20" s="25" t="s">
        <v>51</v>
      </c>
      <c r="C20" s="25" t="s">
        <v>50</v>
      </c>
      <c r="D20" s="42">
        <v>15</v>
      </c>
      <c r="E20" s="30">
        <v>3981</v>
      </c>
      <c r="F20" s="26"/>
      <c r="G20" s="30">
        <f>E20</f>
        <v>3981</v>
      </c>
      <c r="H20" s="26"/>
      <c r="I20" s="26"/>
      <c r="J20" s="30">
        <f>(G20-2699.41)*0.1088+158.55-H20</f>
        <v>297.98699199999999</v>
      </c>
      <c r="K20" s="30">
        <f t="shared" si="0"/>
        <v>297.98699199999999</v>
      </c>
      <c r="L20" s="30">
        <f>E20-J20</f>
        <v>3683.0130079999999</v>
      </c>
      <c r="M20" s="25"/>
    </row>
    <row r="21" spans="1:13" x14ac:dyDescent="0.25">
      <c r="E21" s="29"/>
      <c r="F21" s="29"/>
      <c r="G21" s="29"/>
      <c r="H21" s="29"/>
      <c r="I21" s="29"/>
      <c r="J21" s="28"/>
      <c r="K21" s="28"/>
      <c r="L21" s="28"/>
    </row>
    <row r="22" spans="1:13" x14ac:dyDescent="0.25">
      <c r="A22" s="66" t="s">
        <v>64</v>
      </c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</row>
    <row r="23" spans="1:13" ht="27.95" customHeight="1" x14ac:dyDescent="0.25">
      <c r="A23" s="42">
        <v>1</v>
      </c>
      <c r="B23" s="25" t="s">
        <v>404</v>
      </c>
      <c r="C23" s="25" t="s">
        <v>52</v>
      </c>
      <c r="D23" s="42">
        <v>15</v>
      </c>
      <c r="E23" s="30">
        <v>9063</v>
      </c>
      <c r="F23" s="26"/>
      <c r="G23" s="30">
        <f>E23</f>
        <v>9063</v>
      </c>
      <c r="H23" s="26"/>
      <c r="I23" s="26"/>
      <c r="J23" s="30">
        <f>(G23-6602.71)*0.2136+699.3-H23</f>
        <v>1224.8179439999999</v>
      </c>
      <c r="K23" s="30">
        <f t="shared" si="0"/>
        <v>1224.8179439999999</v>
      </c>
      <c r="L23" s="30">
        <f t="shared" ref="L23:L79" si="1">E23-J23</f>
        <v>7838.1820559999996</v>
      </c>
      <c r="M23" s="25"/>
    </row>
    <row r="24" spans="1:13" ht="27.95" customHeight="1" x14ac:dyDescent="0.25">
      <c r="A24" s="42">
        <v>2</v>
      </c>
      <c r="B24" s="25" t="s">
        <v>337</v>
      </c>
      <c r="C24" s="25" t="s">
        <v>416</v>
      </c>
      <c r="D24" s="42">
        <v>15</v>
      </c>
      <c r="E24" s="30">
        <v>6358</v>
      </c>
      <c r="F24" s="26"/>
      <c r="G24" s="30">
        <v>6358</v>
      </c>
      <c r="H24" s="26"/>
      <c r="I24" s="26"/>
      <c r="J24" s="30">
        <f>(G24-5514.76)*0.1792+504.3-H24</f>
        <v>655.40860799999996</v>
      </c>
      <c r="K24" s="30">
        <f t="shared" si="0"/>
        <v>655.40860799999996</v>
      </c>
      <c r="L24" s="30">
        <f t="shared" si="1"/>
        <v>5702.5913920000003</v>
      </c>
      <c r="M24" s="25"/>
    </row>
    <row r="25" spans="1:13" ht="27.95" customHeight="1" x14ac:dyDescent="0.25">
      <c r="A25" s="42">
        <v>3</v>
      </c>
      <c r="B25" s="25" t="s">
        <v>54</v>
      </c>
      <c r="C25" s="25" t="s">
        <v>53</v>
      </c>
      <c r="D25" s="42">
        <v>15</v>
      </c>
      <c r="E25" s="30">
        <v>3855</v>
      </c>
      <c r="F25" s="26"/>
      <c r="G25" s="30">
        <f>E25</f>
        <v>3855</v>
      </c>
      <c r="H25" s="26"/>
      <c r="I25" s="26"/>
      <c r="J25" s="30">
        <f>(G25-2699.41)*0.1088+158.55-H25</f>
        <v>284.27819199999999</v>
      </c>
      <c r="K25" s="30">
        <f t="shared" si="0"/>
        <v>284.27819199999999</v>
      </c>
      <c r="L25" s="30">
        <f t="shared" si="1"/>
        <v>3570.7218080000002</v>
      </c>
      <c r="M25" s="25"/>
    </row>
    <row r="26" spans="1:13" ht="15" customHeight="1" x14ac:dyDescent="0.25">
      <c r="E26" s="31"/>
      <c r="F26" s="29"/>
      <c r="G26" s="31"/>
      <c r="H26" s="29"/>
      <c r="I26" s="29"/>
      <c r="J26" s="31"/>
      <c r="K26" s="31"/>
      <c r="L26" s="31"/>
    </row>
    <row r="27" spans="1:13" x14ac:dyDescent="0.25">
      <c r="A27" s="66" t="s">
        <v>55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</row>
    <row r="28" spans="1:13" ht="27.95" customHeight="1" x14ac:dyDescent="0.25">
      <c r="A28" s="42">
        <v>1</v>
      </c>
      <c r="B28" s="25" t="s">
        <v>56</v>
      </c>
      <c r="C28" s="25" t="s">
        <v>57</v>
      </c>
      <c r="D28" s="42">
        <v>15</v>
      </c>
      <c r="E28" s="30">
        <v>5400</v>
      </c>
      <c r="F28" s="26"/>
      <c r="G28" s="30">
        <f>E28</f>
        <v>5400</v>
      </c>
      <c r="H28" s="26"/>
      <c r="I28" s="26"/>
      <c r="J28" s="30">
        <f>(G28-4744.06)*0.16+381-H28</f>
        <v>485.95039999999995</v>
      </c>
      <c r="K28" s="30">
        <f t="shared" si="0"/>
        <v>485.95039999999995</v>
      </c>
      <c r="L28" s="30">
        <f t="shared" si="1"/>
        <v>4914.0496000000003</v>
      </c>
      <c r="M28" s="25"/>
    </row>
    <row r="29" spans="1:13" x14ac:dyDescent="0.25">
      <c r="E29" s="29"/>
      <c r="F29" s="29"/>
      <c r="G29" s="29"/>
      <c r="H29" s="29"/>
      <c r="I29" s="29"/>
      <c r="J29" s="28"/>
      <c r="K29" s="28"/>
      <c r="L29" s="28"/>
    </row>
    <row r="30" spans="1:13" x14ac:dyDescent="0.25">
      <c r="A30" s="66" t="s">
        <v>58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</row>
    <row r="31" spans="1:13" ht="27.95" customHeight="1" x14ac:dyDescent="0.25">
      <c r="A31" s="42">
        <v>1</v>
      </c>
      <c r="B31" s="25" t="s">
        <v>59</v>
      </c>
      <c r="C31" s="25" t="s">
        <v>57</v>
      </c>
      <c r="D31" s="42">
        <v>15</v>
      </c>
      <c r="E31" s="30">
        <v>5900</v>
      </c>
      <c r="F31" s="26"/>
      <c r="G31" s="30">
        <f>E31</f>
        <v>5900</v>
      </c>
      <c r="H31" s="26"/>
      <c r="I31" s="26"/>
      <c r="J31" s="30">
        <f>(G31-5514.76)*0.1792+504.3-H31</f>
        <v>573.33500800000002</v>
      </c>
      <c r="K31" s="30">
        <f t="shared" si="0"/>
        <v>573.33500800000002</v>
      </c>
      <c r="L31" s="30">
        <f t="shared" si="1"/>
        <v>5326.664992</v>
      </c>
      <c r="M31" s="25"/>
    </row>
    <row r="32" spans="1:13" ht="27.95" customHeight="1" x14ac:dyDescent="0.25">
      <c r="A32" s="42">
        <v>2</v>
      </c>
      <c r="B32" s="25" t="s">
        <v>60</v>
      </c>
      <c r="C32" s="25" t="s">
        <v>61</v>
      </c>
      <c r="D32" s="42">
        <v>15</v>
      </c>
      <c r="E32" s="30">
        <v>4354</v>
      </c>
      <c r="F32" s="26"/>
      <c r="G32" s="30">
        <f>E32</f>
        <v>4354</v>
      </c>
      <c r="H32" s="26"/>
      <c r="I32" s="26"/>
      <c r="J32" s="30">
        <f t="shared" ref="J32" si="2">(G32-2699.41)*0.1088+158.55-H32</f>
        <v>338.56939199999999</v>
      </c>
      <c r="K32" s="30">
        <f t="shared" si="0"/>
        <v>338.56939199999999</v>
      </c>
      <c r="L32" s="30">
        <f t="shared" si="1"/>
        <v>4015.4306080000001</v>
      </c>
      <c r="M32" s="25"/>
    </row>
    <row r="33" spans="1:13" x14ac:dyDescent="0.25">
      <c r="E33" s="29"/>
      <c r="F33" s="29"/>
      <c r="G33" s="29"/>
      <c r="H33" s="29"/>
      <c r="I33" s="29"/>
      <c r="J33" s="28"/>
      <c r="K33" s="28"/>
      <c r="L33" s="28"/>
    </row>
    <row r="34" spans="1:13" x14ac:dyDescent="0.25">
      <c r="A34" s="66" t="s">
        <v>65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</row>
    <row r="35" spans="1:13" ht="27.95" customHeight="1" x14ac:dyDescent="0.25">
      <c r="A35" s="42">
        <v>1</v>
      </c>
      <c r="B35" s="25" t="s">
        <v>66</v>
      </c>
      <c r="C35" s="25" t="s">
        <v>57</v>
      </c>
      <c r="D35" s="42">
        <v>15</v>
      </c>
      <c r="E35" s="30">
        <v>8360</v>
      </c>
      <c r="F35" s="26"/>
      <c r="G35" s="30">
        <v>8360</v>
      </c>
      <c r="H35" s="26"/>
      <c r="I35" s="26"/>
      <c r="J35" s="30">
        <f>(G35-6602.71)*0.2136+699.3-H35</f>
        <v>1074.657144</v>
      </c>
      <c r="K35" s="30">
        <f t="shared" si="0"/>
        <v>1074.657144</v>
      </c>
      <c r="L35" s="30">
        <f t="shared" si="1"/>
        <v>7285.3428560000002</v>
      </c>
      <c r="M35" s="25"/>
    </row>
    <row r="36" spans="1:13" x14ac:dyDescent="0.25">
      <c r="E36" s="29"/>
      <c r="F36" s="29"/>
      <c r="G36" s="29"/>
      <c r="H36" s="29"/>
      <c r="I36" s="29"/>
      <c r="J36" s="28"/>
      <c r="K36" s="28"/>
      <c r="L36" s="28"/>
    </row>
    <row r="37" spans="1:13" x14ac:dyDescent="0.25">
      <c r="A37" s="66" t="s">
        <v>67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</row>
    <row r="38" spans="1:13" ht="27.95" customHeight="1" x14ac:dyDescent="0.25">
      <c r="A38" s="42">
        <v>1</v>
      </c>
      <c r="B38" s="25" t="s">
        <v>68</v>
      </c>
      <c r="C38" s="25" t="s">
        <v>57</v>
      </c>
      <c r="D38" s="42">
        <v>15</v>
      </c>
      <c r="E38" s="30">
        <v>5400</v>
      </c>
      <c r="F38" s="26"/>
      <c r="G38" s="30">
        <v>5400</v>
      </c>
      <c r="H38" s="26"/>
      <c r="I38" s="26"/>
      <c r="J38" s="30">
        <f>(G38-4744.06)*0.16+381-H38</f>
        <v>485.95039999999995</v>
      </c>
      <c r="K38" s="30">
        <f t="shared" si="0"/>
        <v>485.95039999999995</v>
      </c>
      <c r="L38" s="30">
        <f t="shared" si="1"/>
        <v>4914.0496000000003</v>
      </c>
      <c r="M38" s="25"/>
    </row>
    <row r="39" spans="1:13" x14ac:dyDescent="0.25">
      <c r="E39" s="29"/>
      <c r="F39" s="29"/>
      <c r="G39" s="29"/>
      <c r="H39" s="29"/>
      <c r="I39" s="29"/>
      <c r="J39" s="28"/>
      <c r="K39" s="29"/>
      <c r="L39" s="28"/>
    </row>
    <row r="40" spans="1:13" x14ac:dyDescent="0.25">
      <c r="A40" s="66" t="s">
        <v>417</v>
      </c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</row>
    <row r="41" spans="1:13" ht="27.95" customHeight="1" x14ac:dyDescent="0.25">
      <c r="A41" s="42">
        <v>1</v>
      </c>
      <c r="B41" s="25" t="s">
        <v>308</v>
      </c>
      <c r="C41" s="25" t="s">
        <v>304</v>
      </c>
      <c r="D41" s="42">
        <v>15</v>
      </c>
      <c r="E41" s="26">
        <v>5690</v>
      </c>
      <c r="F41" s="26"/>
      <c r="G41" s="26">
        <v>5690</v>
      </c>
      <c r="H41" s="26"/>
      <c r="I41" s="26"/>
      <c r="J41" s="30">
        <f>(G41-5514.76)*0.1792+504.3-H41</f>
        <v>535.70300799999995</v>
      </c>
      <c r="K41" s="26">
        <f>J41</f>
        <v>535.70300799999995</v>
      </c>
      <c r="L41" s="30">
        <f>E41-J41</f>
        <v>5154.2969919999996</v>
      </c>
      <c r="M41" s="25"/>
    </row>
    <row r="42" spans="1:13" x14ac:dyDescent="0.25">
      <c r="E42" s="29"/>
      <c r="F42" s="29"/>
      <c r="G42" s="29"/>
      <c r="H42" s="29"/>
      <c r="I42" s="29"/>
      <c r="J42" s="28"/>
      <c r="K42" s="29"/>
      <c r="L42" s="28"/>
    </row>
    <row r="43" spans="1:13" x14ac:dyDescent="0.25">
      <c r="A43" s="68" t="s">
        <v>418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</row>
    <row r="44" spans="1:13" ht="27.95" customHeight="1" x14ac:dyDescent="0.25">
      <c r="A44" s="42">
        <v>1</v>
      </c>
      <c r="B44" s="25" t="s">
        <v>305</v>
      </c>
      <c r="C44" s="25" t="s">
        <v>306</v>
      </c>
      <c r="D44" s="42">
        <v>15</v>
      </c>
      <c r="E44" s="26">
        <v>5400</v>
      </c>
      <c r="F44" s="26"/>
      <c r="G44" s="26">
        <v>5400</v>
      </c>
      <c r="H44" s="26"/>
      <c r="I44" s="26"/>
      <c r="J44" s="30">
        <f>(G44-4744.06)*0.16+381-H44</f>
        <v>485.95039999999995</v>
      </c>
      <c r="K44" s="26">
        <f t="shared" ref="K44:K82" si="3">J44</f>
        <v>485.95039999999995</v>
      </c>
      <c r="L44" s="30">
        <f t="shared" si="1"/>
        <v>4914.0496000000003</v>
      </c>
      <c r="M44" s="25"/>
    </row>
    <row r="45" spans="1:13" ht="27.95" customHeight="1" x14ac:dyDescent="0.25">
      <c r="A45" s="42">
        <v>2</v>
      </c>
      <c r="B45" s="25" t="s">
        <v>307</v>
      </c>
      <c r="C45" s="25" t="s">
        <v>339</v>
      </c>
      <c r="D45" s="42">
        <v>15</v>
      </c>
      <c r="E45" s="26">
        <v>3093</v>
      </c>
      <c r="F45" s="26"/>
      <c r="G45" s="26">
        <v>3093</v>
      </c>
      <c r="H45" s="26">
        <v>125.1</v>
      </c>
      <c r="I45" s="26"/>
      <c r="J45" s="30">
        <f>(G45-2699.41)*0.1088+158.55-H45</f>
        <v>76.272592000000031</v>
      </c>
      <c r="K45" s="26">
        <f t="shared" si="3"/>
        <v>76.272592000000031</v>
      </c>
      <c r="L45" s="30">
        <f t="shared" si="1"/>
        <v>3016.7274079999997</v>
      </c>
      <c r="M45" s="25"/>
    </row>
    <row r="46" spans="1:13" x14ac:dyDescent="0.25">
      <c r="E46" s="29"/>
      <c r="F46" s="29"/>
      <c r="G46" s="29"/>
      <c r="H46" s="29"/>
      <c r="I46" s="29"/>
      <c r="J46" s="28"/>
      <c r="K46" s="29"/>
      <c r="L46" s="28"/>
    </row>
    <row r="47" spans="1:13" x14ac:dyDescent="0.25">
      <c r="A47" s="66" t="s">
        <v>419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 ht="27.95" customHeight="1" x14ac:dyDescent="0.25">
      <c r="A48" s="42">
        <v>1</v>
      </c>
      <c r="B48" s="25" t="s">
        <v>309</v>
      </c>
      <c r="C48" s="25" t="s">
        <v>310</v>
      </c>
      <c r="D48" s="42">
        <v>15</v>
      </c>
      <c r="E48" s="26">
        <v>7571</v>
      </c>
      <c r="F48" s="26"/>
      <c r="G48" s="26">
        <v>7571</v>
      </c>
      <c r="H48" s="26"/>
      <c r="I48" s="26"/>
      <c r="J48" s="30">
        <f>(G48-6602.71)*0.2136+699.3-H48</f>
        <v>906.12674399999992</v>
      </c>
      <c r="K48" s="26">
        <f t="shared" si="3"/>
        <v>906.12674399999992</v>
      </c>
      <c r="L48" s="30">
        <f t="shared" si="1"/>
        <v>6664.8732559999999</v>
      </c>
      <c r="M48" s="25"/>
    </row>
    <row r="49" spans="1:13" ht="27.95" customHeight="1" x14ac:dyDescent="0.25">
      <c r="A49" s="42">
        <v>2</v>
      </c>
      <c r="B49" s="25" t="s">
        <v>311</v>
      </c>
      <c r="C49" s="25" t="s">
        <v>310</v>
      </c>
      <c r="D49" s="42">
        <v>15</v>
      </c>
      <c r="E49" s="26">
        <v>7571</v>
      </c>
      <c r="F49" s="26"/>
      <c r="G49" s="26">
        <v>7571</v>
      </c>
      <c r="H49" s="26"/>
      <c r="I49" s="26"/>
      <c r="J49" s="30">
        <f t="shared" ref="J49:J50" si="4">(G49-6602.71)*0.2136+699.3-H49</f>
        <v>906.12674399999992</v>
      </c>
      <c r="K49" s="26">
        <f t="shared" si="3"/>
        <v>906.12674399999992</v>
      </c>
      <c r="L49" s="30">
        <f t="shared" si="1"/>
        <v>6664.8732559999999</v>
      </c>
      <c r="M49" s="25"/>
    </row>
    <row r="50" spans="1:13" ht="27.95" customHeight="1" x14ac:dyDescent="0.25">
      <c r="A50" s="42">
        <v>3</v>
      </c>
      <c r="B50" s="25" t="s">
        <v>312</v>
      </c>
      <c r="C50" s="25" t="s">
        <v>310</v>
      </c>
      <c r="D50" s="42">
        <v>15</v>
      </c>
      <c r="E50" s="26">
        <v>7571</v>
      </c>
      <c r="F50" s="26"/>
      <c r="G50" s="26">
        <v>7571</v>
      </c>
      <c r="H50" s="26"/>
      <c r="I50" s="26"/>
      <c r="J50" s="30">
        <f t="shared" si="4"/>
        <v>906.12674399999992</v>
      </c>
      <c r="K50" s="26">
        <f t="shared" si="3"/>
        <v>906.12674399999992</v>
      </c>
      <c r="L50" s="30">
        <f t="shared" si="1"/>
        <v>6664.8732559999999</v>
      </c>
      <c r="M50" s="25"/>
    </row>
    <row r="51" spans="1:13" ht="27.95" customHeight="1" x14ac:dyDescent="0.25">
      <c r="A51" s="42">
        <v>4</v>
      </c>
      <c r="B51" s="25" t="s">
        <v>313</v>
      </c>
      <c r="C51" s="25" t="s">
        <v>314</v>
      </c>
      <c r="D51" s="42">
        <v>15</v>
      </c>
      <c r="E51" s="26">
        <v>4423</v>
      </c>
      <c r="F51" s="26"/>
      <c r="G51" s="26">
        <v>4423</v>
      </c>
      <c r="H51" s="26"/>
      <c r="I51" s="26"/>
      <c r="J51" s="30">
        <f>(G51-2699.41)*0.1088+158.55-H51</f>
        <v>346.07659200000001</v>
      </c>
      <c r="K51" s="26">
        <f t="shared" si="3"/>
        <v>346.07659200000001</v>
      </c>
      <c r="L51" s="30">
        <f t="shared" si="1"/>
        <v>4076.9234080000001</v>
      </c>
      <c r="M51" s="25"/>
    </row>
    <row r="52" spans="1:13" ht="27.95" customHeight="1" x14ac:dyDescent="0.25">
      <c r="A52" s="42">
        <v>5</v>
      </c>
      <c r="B52" s="25" t="s">
        <v>315</v>
      </c>
      <c r="C52" s="25" t="s">
        <v>62</v>
      </c>
      <c r="D52" s="42">
        <v>15</v>
      </c>
      <c r="E52" s="26">
        <v>3847</v>
      </c>
      <c r="F52" s="26"/>
      <c r="G52" s="26">
        <v>3847</v>
      </c>
      <c r="H52" s="26"/>
      <c r="I52" s="26"/>
      <c r="J52" s="30">
        <f>(G52-2699.41)*0.1088+158.55-H52</f>
        <v>283.40779200000003</v>
      </c>
      <c r="K52" s="26">
        <f t="shared" si="3"/>
        <v>283.40779200000003</v>
      </c>
      <c r="L52" s="30">
        <f t="shared" si="1"/>
        <v>3563.592208</v>
      </c>
      <c r="M52" s="25"/>
    </row>
    <row r="53" spans="1:13" ht="27.95" customHeight="1" x14ac:dyDescent="0.25">
      <c r="A53" s="42">
        <v>6</v>
      </c>
      <c r="B53" s="25" t="s">
        <v>316</v>
      </c>
      <c r="C53" s="25" t="s">
        <v>317</v>
      </c>
      <c r="D53" s="42">
        <v>15</v>
      </c>
      <c r="E53" s="26">
        <v>5746</v>
      </c>
      <c r="F53" s="26"/>
      <c r="G53" s="26">
        <v>5746</v>
      </c>
      <c r="H53" s="26"/>
      <c r="I53" s="26"/>
      <c r="J53" s="30">
        <f>(G53-5514.76)*0.1792+504.3-H53</f>
        <v>545.73820799999999</v>
      </c>
      <c r="K53" s="26">
        <f t="shared" si="3"/>
        <v>545.73820799999999</v>
      </c>
      <c r="L53" s="30">
        <f t="shared" si="1"/>
        <v>5200.2617920000002</v>
      </c>
      <c r="M53" s="25"/>
    </row>
    <row r="54" spans="1:13" x14ac:dyDescent="0.25">
      <c r="E54" s="29"/>
      <c r="F54" s="29"/>
      <c r="G54" s="29"/>
      <c r="H54" s="29"/>
      <c r="I54" s="29"/>
      <c r="J54" s="28"/>
      <c r="K54" s="29"/>
      <c r="L54" s="28"/>
    </row>
    <row r="55" spans="1:13" x14ac:dyDescent="0.25">
      <c r="A55" s="66" t="s">
        <v>420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 ht="27.95" customHeight="1" x14ac:dyDescent="0.25">
      <c r="A56" s="42">
        <v>1</v>
      </c>
      <c r="B56" s="25" t="s">
        <v>318</v>
      </c>
      <c r="C56" s="25" t="s">
        <v>62</v>
      </c>
      <c r="D56" s="42">
        <v>15</v>
      </c>
      <c r="E56" s="26">
        <v>3288</v>
      </c>
      <c r="F56" s="26"/>
      <c r="G56" s="26">
        <v>3288</v>
      </c>
      <c r="H56" s="26">
        <v>125.1</v>
      </c>
      <c r="I56" s="26"/>
      <c r="J56" s="30">
        <f>(G56-2699.41)*0.1088+158.55-H56</f>
        <v>97.488592000000011</v>
      </c>
      <c r="K56" s="26">
        <f t="shared" si="3"/>
        <v>97.488592000000011</v>
      </c>
      <c r="L56" s="30">
        <f t="shared" si="1"/>
        <v>3190.5114079999998</v>
      </c>
      <c r="M56" s="25"/>
    </row>
    <row r="57" spans="1:13" ht="27.95" customHeight="1" x14ac:dyDescent="0.25">
      <c r="A57" s="42">
        <v>2</v>
      </c>
      <c r="B57" s="25" t="s">
        <v>319</v>
      </c>
      <c r="C57" s="25" t="s">
        <v>62</v>
      </c>
      <c r="D57" s="42">
        <v>15</v>
      </c>
      <c r="E57" s="26">
        <v>4129</v>
      </c>
      <c r="F57" s="26"/>
      <c r="G57" s="26">
        <v>4129</v>
      </c>
      <c r="H57" s="26"/>
      <c r="I57" s="26"/>
      <c r="J57" s="30">
        <f>(G57-2699.41)*0.1088+158.55-H57</f>
        <v>314.08939200000003</v>
      </c>
      <c r="K57" s="26">
        <f t="shared" si="3"/>
        <v>314.08939200000003</v>
      </c>
      <c r="L57" s="30">
        <f t="shared" si="1"/>
        <v>3814.9106080000001</v>
      </c>
      <c r="M57" s="25"/>
    </row>
    <row r="58" spans="1:13" ht="27.95" customHeight="1" x14ac:dyDescent="0.25">
      <c r="A58" s="42">
        <v>3</v>
      </c>
      <c r="B58" s="25" t="s">
        <v>370</v>
      </c>
      <c r="C58" s="25" t="s">
        <v>62</v>
      </c>
      <c r="D58" s="42">
        <v>15</v>
      </c>
      <c r="E58" s="26">
        <v>4129</v>
      </c>
      <c r="F58" s="26"/>
      <c r="G58" s="26">
        <v>4129</v>
      </c>
      <c r="H58" s="26"/>
      <c r="I58" s="26"/>
      <c r="J58" s="30">
        <f t="shared" ref="J58:J63" si="5">(G58-2699.41)*0.1088+158.55-H58</f>
        <v>314.08939200000003</v>
      </c>
      <c r="K58" s="26">
        <f t="shared" si="3"/>
        <v>314.08939200000003</v>
      </c>
      <c r="L58" s="30">
        <f t="shared" si="1"/>
        <v>3814.9106080000001</v>
      </c>
      <c r="M58" s="25"/>
    </row>
    <row r="59" spans="1:13" ht="27.95" customHeight="1" x14ac:dyDescent="0.25">
      <c r="A59" s="42">
        <v>4</v>
      </c>
      <c r="B59" s="25" t="s">
        <v>320</v>
      </c>
      <c r="C59" s="25" t="s">
        <v>62</v>
      </c>
      <c r="D59" s="42">
        <v>15</v>
      </c>
      <c r="E59" s="26">
        <v>4389</v>
      </c>
      <c r="F59" s="26"/>
      <c r="G59" s="26">
        <v>4389</v>
      </c>
      <c r="H59" s="26"/>
      <c r="I59" s="26"/>
      <c r="J59" s="30">
        <f t="shared" si="5"/>
        <v>342.37739199999999</v>
      </c>
      <c r="K59" s="26">
        <f t="shared" si="3"/>
        <v>342.37739199999999</v>
      </c>
      <c r="L59" s="30">
        <f t="shared" si="1"/>
        <v>4046.6226080000001</v>
      </c>
      <c r="M59" s="25"/>
    </row>
    <row r="60" spans="1:13" ht="27.95" customHeight="1" x14ac:dyDescent="0.25">
      <c r="A60" s="42">
        <v>5</v>
      </c>
      <c r="B60" s="25" t="s">
        <v>321</v>
      </c>
      <c r="C60" s="25" t="s">
        <v>62</v>
      </c>
      <c r="D60" s="42">
        <v>15</v>
      </c>
      <c r="E60" s="26">
        <v>4249</v>
      </c>
      <c r="F60" s="26"/>
      <c r="G60" s="26">
        <v>4249</v>
      </c>
      <c r="H60" s="26"/>
      <c r="I60" s="26"/>
      <c r="J60" s="30">
        <f t="shared" si="5"/>
        <v>327.14539200000002</v>
      </c>
      <c r="K60" s="26">
        <f t="shared" si="3"/>
        <v>327.14539200000002</v>
      </c>
      <c r="L60" s="30">
        <f t="shared" si="1"/>
        <v>3921.8546080000001</v>
      </c>
      <c r="M60" s="25"/>
    </row>
    <row r="61" spans="1:13" x14ac:dyDescent="0.25">
      <c r="E61" s="29"/>
      <c r="F61" s="29"/>
      <c r="G61" s="29"/>
      <c r="H61" s="29"/>
      <c r="I61" s="29"/>
      <c r="J61" s="28"/>
      <c r="K61" s="29"/>
      <c r="L61" s="28"/>
    </row>
    <row r="62" spans="1:13" x14ac:dyDescent="0.25">
      <c r="A62" s="66" t="s">
        <v>421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</row>
    <row r="63" spans="1:13" ht="27.95" customHeight="1" x14ac:dyDescent="0.25">
      <c r="A63" s="42">
        <v>1</v>
      </c>
      <c r="B63" s="25" t="s">
        <v>323</v>
      </c>
      <c r="C63" s="25" t="s">
        <v>322</v>
      </c>
      <c r="D63" s="42">
        <v>15</v>
      </c>
      <c r="E63" s="26">
        <v>4224</v>
      </c>
      <c r="F63" s="26"/>
      <c r="G63" s="26">
        <v>4224</v>
      </c>
      <c r="H63" s="26"/>
      <c r="I63" s="26"/>
      <c r="J63" s="30">
        <f t="shared" si="5"/>
        <v>324.42539199999999</v>
      </c>
      <c r="K63" s="26">
        <f t="shared" si="3"/>
        <v>324.42539199999999</v>
      </c>
      <c r="L63" s="30">
        <f t="shared" si="1"/>
        <v>3899.5746079999999</v>
      </c>
      <c r="M63" s="25"/>
    </row>
    <row r="64" spans="1:13" x14ac:dyDescent="0.25">
      <c r="E64" s="29"/>
      <c r="F64" s="29"/>
      <c r="G64" s="29"/>
      <c r="H64" s="29"/>
      <c r="I64" s="29"/>
      <c r="J64" s="28"/>
      <c r="K64" s="29"/>
      <c r="L64" s="28"/>
    </row>
    <row r="65" spans="1:13" x14ac:dyDescent="0.25">
      <c r="A65" s="66" t="s">
        <v>422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</row>
    <row r="66" spans="1:13" ht="27.95" customHeight="1" x14ac:dyDescent="0.25">
      <c r="A66" s="42">
        <v>1</v>
      </c>
      <c r="B66" s="25" t="s">
        <v>324</v>
      </c>
      <c r="C66" s="25" t="s">
        <v>325</v>
      </c>
      <c r="D66" s="42">
        <v>15</v>
      </c>
      <c r="E66" s="26">
        <v>7659</v>
      </c>
      <c r="F66" s="26"/>
      <c r="G66" s="26">
        <v>7659</v>
      </c>
      <c r="H66" s="26"/>
      <c r="I66" s="26"/>
      <c r="J66" s="30">
        <f>(G66-6602.71)*0.2136+699.3-H66</f>
        <v>924.92354399999999</v>
      </c>
      <c r="K66" s="26">
        <f t="shared" si="3"/>
        <v>924.92354399999999</v>
      </c>
      <c r="L66" s="30">
        <f t="shared" si="1"/>
        <v>6734.0764559999998</v>
      </c>
      <c r="M66" s="25"/>
    </row>
    <row r="67" spans="1:13" ht="27.95" customHeight="1" x14ac:dyDescent="0.25">
      <c r="A67" s="42">
        <v>2</v>
      </c>
      <c r="B67" s="25" t="s">
        <v>326</v>
      </c>
      <c r="C67" s="25" t="s">
        <v>327</v>
      </c>
      <c r="D67" s="42">
        <v>15</v>
      </c>
      <c r="E67" s="26">
        <v>3251</v>
      </c>
      <c r="F67" s="26"/>
      <c r="G67" s="26">
        <v>3251</v>
      </c>
      <c r="H67" s="26">
        <v>125.1</v>
      </c>
      <c r="I67" s="26"/>
      <c r="J67" s="30">
        <f>(G67-2699.41)*0.1088+158.55-H67</f>
        <v>93.462992000000014</v>
      </c>
      <c r="K67" s="26">
        <f t="shared" si="3"/>
        <v>93.462992000000014</v>
      </c>
      <c r="L67" s="30">
        <f t="shared" si="1"/>
        <v>3157.5370079999998</v>
      </c>
      <c r="M67" s="25"/>
    </row>
    <row r="68" spans="1:13" ht="27.95" customHeight="1" x14ac:dyDescent="0.25">
      <c r="A68" s="42">
        <v>3</v>
      </c>
      <c r="B68" s="25" t="s">
        <v>328</v>
      </c>
      <c r="C68" s="25" t="s">
        <v>329</v>
      </c>
      <c r="D68" s="42">
        <v>15</v>
      </c>
      <c r="E68" s="26">
        <v>4213</v>
      </c>
      <c r="F68" s="26"/>
      <c r="G68" s="26">
        <v>4213</v>
      </c>
      <c r="H68" s="26"/>
      <c r="I68" s="26"/>
      <c r="J68" s="30">
        <f>(G68-2699.41)*0.1088+158.55-H68</f>
        <v>323.22859200000005</v>
      </c>
      <c r="K68" s="26">
        <f t="shared" si="3"/>
        <v>323.22859200000005</v>
      </c>
      <c r="L68" s="30">
        <f t="shared" si="1"/>
        <v>3889.7714080000001</v>
      </c>
      <c r="M68" s="25"/>
    </row>
    <row r="69" spans="1:13" ht="27.95" customHeight="1" x14ac:dyDescent="0.25">
      <c r="A69" s="42">
        <v>4</v>
      </c>
      <c r="B69" s="25" t="s">
        <v>330</v>
      </c>
      <c r="C69" s="25" t="s">
        <v>62</v>
      </c>
      <c r="D69" s="42">
        <v>15</v>
      </c>
      <c r="E69" s="26">
        <v>3728</v>
      </c>
      <c r="F69" s="26"/>
      <c r="G69" s="26">
        <v>3728</v>
      </c>
      <c r="H69" s="26"/>
      <c r="I69" s="26"/>
      <c r="J69" s="30">
        <f>(G69-2699.41)*0.1088+158.55-H69</f>
        <v>270.46059200000002</v>
      </c>
      <c r="K69" s="26">
        <f t="shared" si="3"/>
        <v>270.46059200000002</v>
      </c>
      <c r="L69" s="30">
        <f t="shared" si="1"/>
        <v>3457.5394080000001</v>
      </c>
      <c r="M69" s="25"/>
    </row>
    <row r="70" spans="1:13" ht="27.95" customHeight="1" x14ac:dyDescent="0.25">
      <c r="A70" s="42">
        <v>5</v>
      </c>
      <c r="B70" s="25" t="s">
        <v>458</v>
      </c>
      <c r="C70" s="25" t="s">
        <v>62</v>
      </c>
      <c r="D70" s="42">
        <v>15</v>
      </c>
      <c r="E70" s="26">
        <v>3728</v>
      </c>
      <c r="F70" s="26"/>
      <c r="G70" s="26">
        <v>3728</v>
      </c>
      <c r="H70" s="26"/>
      <c r="I70" s="26"/>
      <c r="J70" s="30">
        <f t="shared" ref="J70:J73" si="6">(G70-2699.41)*0.1088+158.55-H70</f>
        <v>270.46059200000002</v>
      </c>
      <c r="K70" s="26">
        <f t="shared" si="3"/>
        <v>270.46059200000002</v>
      </c>
      <c r="L70" s="30">
        <f t="shared" si="1"/>
        <v>3457.5394080000001</v>
      </c>
      <c r="M70" s="25"/>
    </row>
    <row r="71" spans="1:13" ht="27.95" customHeight="1" x14ac:dyDescent="0.25">
      <c r="A71" s="42">
        <v>6</v>
      </c>
      <c r="B71" s="25" t="s">
        <v>331</v>
      </c>
      <c r="C71" s="25" t="s">
        <v>62</v>
      </c>
      <c r="D71" s="42">
        <v>15</v>
      </c>
      <c r="E71" s="26">
        <v>3266</v>
      </c>
      <c r="F71" s="26"/>
      <c r="G71" s="26">
        <v>3266</v>
      </c>
      <c r="H71" s="26">
        <v>125.1</v>
      </c>
      <c r="I71" s="26"/>
      <c r="J71" s="30">
        <f t="shared" si="6"/>
        <v>95.094992000000019</v>
      </c>
      <c r="K71" s="26">
        <f t="shared" si="3"/>
        <v>95.094992000000019</v>
      </c>
      <c r="L71" s="30">
        <f t="shared" si="1"/>
        <v>3170.9050080000002</v>
      </c>
      <c r="M71" s="25"/>
    </row>
    <row r="72" spans="1:13" ht="27.95" customHeight="1" x14ac:dyDescent="0.25">
      <c r="A72" s="42">
        <v>7</v>
      </c>
      <c r="B72" s="25" t="s">
        <v>332</v>
      </c>
      <c r="C72" s="25" t="s">
        <v>327</v>
      </c>
      <c r="D72" s="42">
        <v>15</v>
      </c>
      <c r="E72" s="26">
        <v>3723</v>
      </c>
      <c r="F72" s="26"/>
      <c r="G72" s="26">
        <v>3723</v>
      </c>
      <c r="H72" s="26"/>
      <c r="I72" s="26"/>
      <c r="J72" s="30">
        <f t="shared" si="6"/>
        <v>269.91659200000004</v>
      </c>
      <c r="K72" s="26">
        <f t="shared" si="3"/>
        <v>269.91659200000004</v>
      </c>
      <c r="L72" s="30">
        <f t="shared" si="1"/>
        <v>3453.083408</v>
      </c>
      <c r="M72" s="25"/>
    </row>
    <row r="73" spans="1:13" ht="27.95" customHeight="1" x14ac:dyDescent="0.25">
      <c r="A73" s="42">
        <v>8</v>
      </c>
      <c r="B73" s="25" t="s">
        <v>333</v>
      </c>
      <c r="C73" s="25" t="s">
        <v>327</v>
      </c>
      <c r="D73" s="42">
        <v>15</v>
      </c>
      <c r="E73" s="26">
        <v>3723</v>
      </c>
      <c r="F73" s="26"/>
      <c r="G73" s="26">
        <v>3723</v>
      </c>
      <c r="H73" s="26"/>
      <c r="I73" s="26"/>
      <c r="J73" s="30">
        <f t="shared" si="6"/>
        <v>269.91659200000004</v>
      </c>
      <c r="K73" s="26">
        <f t="shared" si="3"/>
        <v>269.91659200000004</v>
      </c>
      <c r="L73" s="30">
        <f t="shared" si="1"/>
        <v>3453.083408</v>
      </c>
      <c r="M73" s="25"/>
    </row>
    <row r="74" spans="1:13" x14ac:dyDescent="0.25">
      <c r="E74" s="29"/>
      <c r="F74" s="29"/>
      <c r="G74" s="29"/>
      <c r="H74" s="29"/>
      <c r="I74" s="29"/>
      <c r="J74" s="28"/>
      <c r="K74" s="29"/>
      <c r="L74" s="28"/>
    </row>
    <row r="75" spans="1:13" x14ac:dyDescent="0.25">
      <c r="A75" s="66" t="s">
        <v>423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</row>
    <row r="76" spans="1:13" ht="27.95" customHeight="1" x14ac:dyDescent="0.25">
      <c r="A76" s="42">
        <v>1</v>
      </c>
      <c r="B76" s="25" t="s">
        <v>334</v>
      </c>
      <c r="C76" s="25" t="s">
        <v>335</v>
      </c>
      <c r="D76" s="42">
        <v>15</v>
      </c>
      <c r="E76" s="26">
        <v>7024</v>
      </c>
      <c r="F76" s="26"/>
      <c r="G76" s="26">
        <v>7024</v>
      </c>
      <c r="H76" s="26"/>
      <c r="I76" s="26"/>
      <c r="J76" s="30">
        <f>(G76-6602.71)*0.2136+699.3-H76</f>
        <v>789.28754399999991</v>
      </c>
      <c r="K76" s="26">
        <f t="shared" si="3"/>
        <v>789.28754399999991</v>
      </c>
      <c r="L76" s="30">
        <f t="shared" si="1"/>
        <v>6234.7124560000002</v>
      </c>
      <c r="M76" s="25"/>
    </row>
    <row r="77" spans="1:13" x14ac:dyDescent="0.25">
      <c r="E77" s="29"/>
      <c r="F77" s="29"/>
      <c r="G77" s="29"/>
      <c r="H77" s="29"/>
      <c r="I77" s="29"/>
      <c r="J77" s="28"/>
      <c r="K77" s="29"/>
      <c r="L77" s="28"/>
    </row>
    <row r="78" spans="1:13" x14ac:dyDescent="0.25">
      <c r="A78" s="66" t="s">
        <v>426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</row>
    <row r="79" spans="1:13" ht="27.95" customHeight="1" x14ac:dyDescent="0.25">
      <c r="A79" s="25"/>
      <c r="B79" s="25"/>
      <c r="C79" s="25"/>
      <c r="D79" s="25"/>
      <c r="E79" s="26"/>
      <c r="F79" s="26"/>
      <c r="G79" s="26"/>
      <c r="H79" s="26"/>
      <c r="I79" s="26"/>
      <c r="J79" s="30"/>
      <c r="K79" s="26">
        <f t="shared" si="3"/>
        <v>0</v>
      </c>
      <c r="L79" s="30">
        <f t="shared" si="1"/>
        <v>0</v>
      </c>
      <c r="M79" s="25"/>
    </row>
    <row r="80" spans="1:13" x14ac:dyDescent="0.25">
      <c r="E80" s="29"/>
      <c r="F80" s="29"/>
      <c r="G80" s="29"/>
      <c r="H80" s="29"/>
      <c r="I80" s="29"/>
      <c r="J80" s="28"/>
      <c r="K80" s="29"/>
      <c r="L80" s="28"/>
    </row>
    <row r="81" spans="1:13" x14ac:dyDescent="0.25">
      <c r="A81" s="70" t="s">
        <v>425</v>
      </c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</row>
    <row r="82" spans="1:13" ht="27.95" customHeight="1" x14ac:dyDescent="0.25">
      <c r="A82" s="42">
        <v>1</v>
      </c>
      <c r="B82" s="25" t="s">
        <v>338</v>
      </c>
      <c r="C82" s="25" t="s">
        <v>336</v>
      </c>
      <c r="D82" s="42">
        <v>15</v>
      </c>
      <c r="E82" s="26">
        <v>8600</v>
      </c>
      <c r="F82" s="26"/>
      <c r="G82" s="26">
        <v>8600</v>
      </c>
      <c r="H82" s="26"/>
      <c r="I82" s="26"/>
      <c r="J82" s="30">
        <f>(G82-6602.71)*0.2136+699.3-H82</f>
        <v>1125.9211439999999</v>
      </c>
      <c r="K82" s="26">
        <f t="shared" si="3"/>
        <v>1125.9211439999999</v>
      </c>
      <c r="L82" s="30">
        <f>E82-K82</f>
        <v>7474.0788560000001</v>
      </c>
      <c r="M82" s="25"/>
    </row>
    <row r="83" spans="1:13" x14ac:dyDescent="0.25">
      <c r="E83" s="29"/>
      <c r="F83" s="29"/>
      <c r="G83" s="29"/>
      <c r="H83" s="29"/>
      <c r="I83" s="29"/>
      <c r="J83" s="28"/>
      <c r="K83" s="29"/>
      <c r="L83" s="28"/>
    </row>
    <row r="84" spans="1:13" x14ac:dyDescent="0.25">
      <c r="A84" s="66" t="s">
        <v>424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</row>
    <row r="85" spans="1:13" ht="27.95" customHeight="1" x14ac:dyDescent="0.25">
      <c r="A85" s="42">
        <v>1</v>
      </c>
      <c r="B85" s="25" t="s">
        <v>427</v>
      </c>
      <c r="C85" s="25" t="s">
        <v>363</v>
      </c>
      <c r="D85" s="42">
        <v>15</v>
      </c>
      <c r="E85" s="26">
        <v>3855</v>
      </c>
      <c r="F85" s="26"/>
      <c r="G85" s="26">
        <v>3855</v>
      </c>
      <c r="H85" s="26"/>
      <c r="I85" s="26"/>
      <c r="J85" s="30">
        <f>(G85-2699.41)*0.1088+158.55-H85</f>
        <v>284.27819199999999</v>
      </c>
      <c r="K85" s="26">
        <f>J85</f>
        <v>284.27819199999999</v>
      </c>
      <c r="L85" s="30">
        <f>G85-K85</f>
        <v>3570.7218080000002</v>
      </c>
      <c r="M85" s="25"/>
    </row>
    <row r="86" spans="1:13" x14ac:dyDescent="0.25">
      <c r="E86" s="29"/>
      <c r="F86" s="29"/>
      <c r="G86" s="29"/>
      <c r="H86" s="29"/>
      <c r="I86" s="29"/>
      <c r="J86" s="28"/>
      <c r="K86" s="29"/>
      <c r="L86" s="28"/>
    </row>
    <row r="87" spans="1:13" ht="15.75" thickBot="1" x14ac:dyDescent="0.3">
      <c r="A87" s="65" t="s">
        <v>213</v>
      </c>
      <c r="B87" s="65"/>
      <c r="C87" s="65"/>
      <c r="D87" s="65"/>
      <c r="E87" s="47">
        <f>SUM(E9:E85)</f>
        <v>231608</v>
      </c>
      <c r="F87" s="47"/>
      <c r="G87" s="47">
        <f>SUM(G9:G85)</f>
        <v>231608</v>
      </c>
      <c r="H87" s="47">
        <f>SUM(H9:H85)</f>
        <v>660.75</v>
      </c>
      <c r="I87" s="47"/>
      <c r="J87" s="50">
        <f>SUM(J9:J85)</f>
        <v>25009.472680000006</v>
      </c>
      <c r="K87" s="47">
        <f>SUM(K9:K85)</f>
        <v>25009.472680000006</v>
      </c>
      <c r="L87" s="50">
        <f>SUM(L9:L85)</f>
        <v>206598.52732000011</v>
      </c>
    </row>
    <row r="88" spans="1:13" x14ac:dyDescent="0.25">
      <c r="E88" s="29"/>
      <c r="F88" s="29"/>
      <c r="G88" s="29"/>
      <c r="H88" s="29"/>
      <c r="I88" s="29"/>
      <c r="J88" s="28"/>
      <c r="K88" s="29"/>
      <c r="L88" s="28"/>
    </row>
    <row r="89" spans="1:13" x14ac:dyDescent="0.25">
      <c r="E89" s="29"/>
      <c r="F89" s="29"/>
      <c r="G89" s="29"/>
      <c r="H89" s="29"/>
      <c r="I89" s="29"/>
      <c r="J89" s="28"/>
      <c r="K89" s="29"/>
      <c r="L89" s="28"/>
    </row>
    <row r="90" spans="1:13" x14ac:dyDescent="0.25">
      <c r="E90" s="29"/>
      <c r="F90" s="29"/>
      <c r="G90" s="29"/>
      <c r="H90" s="29"/>
      <c r="I90" s="29"/>
      <c r="J90" s="28"/>
      <c r="K90" s="29"/>
      <c r="L90" s="28"/>
    </row>
    <row r="91" spans="1:13" x14ac:dyDescent="0.25">
      <c r="E91" s="29"/>
      <c r="F91" s="29"/>
      <c r="G91" s="29"/>
      <c r="H91" s="29"/>
      <c r="I91" s="29"/>
      <c r="J91" s="28"/>
      <c r="K91" s="29"/>
      <c r="L91" s="28"/>
    </row>
    <row r="92" spans="1:13" x14ac:dyDescent="0.25">
      <c r="E92" s="29"/>
      <c r="F92" s="29"/>
      <c r="G92" s="29"/>
      <c r="H92" s="29"/>
      <c r="I92" s="29"/>
      <c r="J92" s="28"/>
      <c r="K92" s="29"/>
      <c r="L92" s="28"/>
    </row>
    <row r="93" spans="1:13" x14ac:dyDescent="0.25">
      <c r="J93" s="20"/>
      <c r="K93" s="15"/>
      <c r="L93" s="20"/>
    </row>
    <row r="94" spans="1:13" x14ac:dyDescent="0.25">
      <c r="J94" s="20"/>
      <c r="K94" s="15"/>
      <c r="L94" s="20"/>
    </row>
    <row r="95" spans="1:13" x14ac:dyDescent="0.25">
      <c r="B95" s="34" t="s">
        <v>398</v>
      </c>
      <c r="C95" s="8"/>
      <c r="D95" s="8"/>
      <c r="E95" s="59" t="s">
        <v>399</v>
      </c>
      <c r="F95" s="59"/>
      <c r="G95" s="59"/>
      <c r="H95" s="59"/>
      <c r="I95" s="8"/>
      <c r="J95" s="35"/>
      <c r="K95" s="57" t="s">
        <v>365</v>
      </c>
      <c r="L95" s="57"/>
      <c r="M95" s="57"/>
    </row>
    <row r="96" spans="1:13" x14ac:dyDescent="0.25">
      <c r="B96" s="36" t="s">
        <v>128</v>
      </c>
      <c r="C96" s="8"/>
      <c r="D96" s="8"/>
      <c r="E96" s="60" t="s">
        <v>364</v>
      </c>
      <c r="F96" s="60"/>
      <c r="G96" s="60"/>
      <c r="H96" s="60"/>
      <c r="I96" s="8"/>
      <c r="J96" s="35"/>
      <c r="K96" s="58" t="s">
        <v>366</v>
      </c>
      <c r="L96" s="58"/>
      <c r="M96" s="58"/>
    </row>
    <row r="97" spans="1:12" x14ac:dyDescent="0.25">
      <c r="A97" t="str" cm="1">
        <f t="array" ref="A97">A78:M97</f>
        <v>Departamento 19. (Desarrollo Rural)</v>
      </c>
      <c r="J97" s="20"/>
      <c r="K97" s="15"/>
      <c r="L97" s="20"/>
    </row>
    <row r="98" spans="1:12" x14ac:dyDescent="0.25">
      <c r="J98" s="20"/>
      <c r="K98" s="15"/>
      <c r="L98" s="20"/>
    </row>
    <row r="99" spans="1:12" x14ac:dyDescent="0.25">
      <c r="J99" s="20"/>
      <c r="K99" s="15"/>
      <c r="L99" s="20"/>
    </row>
    <row r="100" spans="1:12" x14ac:dyDescent="0.25">
      <c r="J100" s="20"/>
    </row>
    <row r="101" spans="1:12" x14ac:dyDescent="0.25">
      <c r="J101" s="20"/>
    </row>
    <row r="102" spans="1:12" x14ac:dyDescent="0.25">
      <c r="J102" s="20"/>
    </row>
    <row r="103" spans="1:12" x14ac:dyDescent="0.25">
      <c r="J103" s="20"/>
    </row>
    <row r="104" spans="1:12" x14ac:dyDescent="0.25">
      <c r="J104" s="20"/>
    </row>
    <row r="105" spans="1:12" x14ac:dyDescent="0.25">
      <c r="J105" s="20"/>
    </row>
    <row r="106" spans="1:12" x14ac:dyDescent="0.25">
      <c r="J106" s="20"/>
    </row>
    <row r="107" spans="1:12" x14ac:dyDescent="0.25">
      <c r="J107" s="20"/>
    </row>
    <row r="108" spans="1:12" x14ac:dyDescent="0.25">
      <c r="J108" s="20"/>
    </row>
    <row r="109" spans="1:12" x14ac:dyDescent="0.25">
      <c r="J109" s="20"/>
    </row>
    <row r="110" spans="1:12" x14ac:dyDescent="0.25">
      <c r="J110" s="20"/>
    </row>
    <row r="111" spans="1:12" x14ac:dyDescent="0.25">
      <c r="J111" s="20"/>
    </row>
    <row r="112" spans="1:12" x14ac:dyDescent="0.25">
      <c r="J112" s="20"/>
    </row>
    <row r="113" spans="10:10" x14ac:dyDescent="0.25">
      <c r="J113" s="20"/>
    </row>
  </sheetData>
  <mergeCells count="27">
    <mergeCell ref="A84:M84"/>
    <mergeCell ref="A62:M62"/>
    <mergeCell ref="A65:M65"/>
    <mergeCell ref="A75:M75"/>
    <mergeCell ref="A78:M78"/>
    <mergeCell ref="A81:M81"/>
    <mergeCell ref="A37:M37"/>
    <mergeCell ref="A40:M40"/>
    <mergeCell ref="A43:M43"/>
    <mergeCell ref="A47:M47"/>
    <mergeCell ref="A55:M55"/>
    <mergeCell ref="K95:M95"/>
    <mergeCell ref="K96:M96"/>
    <mergeCell ref="E95:H95"/>
    <mergeCell ref="E96:H96"/>
    <mergeCell ref="A1:B6"/>
    <mergeCell ref="C1:M3"/>
    <mergeCell ref="C4:M5"/>
    <mergeCell ref="C6:M6"/>
    <mergeCell ref="A87:D87"/>
    <mergeCell ref="A11:M11"/>
    <mergeCell ref="A15:M15"/>
    <mergeCell ref="A18:M18"/>
    <mergeCell ref="A22:M22"/>
    <mergeCell ref="A27:M27"/>
    <mergeCell ref="A30:M30"/>
    <mergeCell ref="A34:M34"/>
  </mergeCells>
  <pageMargins left="0.25" right="0.25" top="0.75" bottom="0.75" header="0.3" footer="0.3"/>
  <pageSetup paperSize="5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5FF6E-936B-4268-AA60-AECB43575728}">
  <dimension ref="A1:N35"/>
  <sheetViews>
    <sheetView topLeftCell="A10" workbookViewId="0">
      <selection activeCell="E35" sqref="E35"/>
    </sheetView>
  </sheetViews>
  <sheetFormatPr baseColWidth="10" defaultRowHeight="15" x14ac:dyDescent="0.25"/>
  <cols>
    <col min="1" max="1" width="6.28515625" customWidth="1"/>
    <col min="2" max="2" width="20.28515625" customWidth="1"/>
    <col min="3" max="3" width="19.140625" customWidth="1"/>
    <col min="4" max="4" width="23.140625" customWidth="1"/>
    <col min="5" max="5" width="16.7109375" customWidth="1"/>
    <col min="6" max="6" width="12.28515625" customWidth="1"/>
    <col min="8" max="8" width="14.85546875" customWidth="1"/>
    <col min="12" max="12" width="13.5703125" customWidth="1"/>
    <col min="14" max="14" width="34.28515625" customWidth="1"/>
  </cols>
  <sheetData>
    <row r="1" spans="1:14" ht="27" customHeight="1" x14ac:dyDescent="0.35">
      <c r="C1" s="23"/>
      <c r="D1" s="72" t="s">
        <v>131</v>
      </c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4" ht="20.25" customHeight="1" x14ac:dyDescent="0.3">
      <c r="C2" s="23"/>
      <c r="D2" s="73" t="s">
        <v>340</v>
      </c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4" ht="18.75" x14ac:dyDescent="0.3">
      <c r="C3" s="23"/>
      <c r="D3" s="73" t="s">
        <v>71</v>
      </c>
      <c r="E3" s="73"/>
      <c r="F3" s="73"/>
      <c r="G3" s="73"/>
      <c r="H3" s="73"/>
      <c r="I3" s="73"/>
      <c r="J3" s="73"/>
      <c r="K3" s="73"/>
      <c r="L3" s="73"/>
      <c r="M3" s="73"/>
      <c r="N3" s="73"/>
    </row>
    <row r="4" spans="1:14" x14ac:dyDescent="0.25">
      <c r="C4" s="23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s="21" customFormat="1" x14ac:dyDescent="0.25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</row>
    <row r="6" spans="1:14" s="21" customFormat="1" x14ac:dyDescent="0.25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</row>
    <row r="7" spans="1:14" ht="45" x14ac:dyDescent="0.25">
      <c r="A7" s="44" t="s">
        <v>134</v>
      </c>
      <c r="B7" s="44" t="s">
        <v>72</v>
      </c>
      <c r="C7" s="44" t="s">
        <v>73</v>
      </c>
      <c r="D7" s="44" t="s">
        <v>74</v>
      </c>
      <c r="E7" s="44" t="s">
        <v>75</v>
      </c>
      <c r="F7" s="45" t="s">
        <v>216</v>
      </c>
      <c r="G7" s="45" t="s">
        <v>76</v>
      </c>
      <c r="H7" s="45" t="s">
        <v>341</v>
      </c>
      <c r="I7" s="45" t="s">
        <v>77</v>
      </c>
      <c r="J7" s="45" t="s">
        <v>78</v>
      </c>
      <c r="K7" s="45" t="s">
        <v>79</v>
      </c>
      <c r="L7" s="45" t="s">
        <v>183</v>
      </c>
      <c r="M7" s="45" t="s">
        <v>80</v>
      </c>
      <c r="N7" s="44" t="s">
        <v>81</v>
      </c>
    </row>
    <row r="8" spans="1:14" ht="27.95" customHeight="1" x14ac:dyDescent="0.25">
      <c r="A8" s="42">
        <v>1</v>
      </c>
      <c r="B8" s="25" t="s">
        <v>113</v>
      </c>
      <c r="C8" s="25" t="s">
        <v>152</v>
      </c>
      <c r="D8" s="25" t="s">
        <v>369</v>
      </c>
      <c r="E8" s="25" t="s">
        <v>84</v>
      </c>
      <c r="F8" s="42">
        <v>15</v>
      </c>
      <c r="G8" s="26">
        <v>7024</v>
      </c>
      <c r="H8" s="26">
        <v>7024</v>
      </c>
      <c r="I8" s="26"/>
      <c r="J8" s="26"/>
      <c r="K8" s="26">
        <f>(H8-6602.71)*0.2136+699.3-I8</f>
        <v>789.28754399999991</v>
      </c>
      <c r="L8" s="26">
        <f>K8</f>
        <v>789.28754399999991</v>
      </c>
      <c r="M8" s="26">
        <f>H8-L8</f>
        <v>6234.7124560000002</v>
      </c>
      <c r="N8" s="25"/>
    </row>
    <row r="9" spans="1:14" ht="27.95" customHeight="1" x14ac:dyDescent="0.25">
      <c r="A9" s="42">
        <v>2</v>
      </c>
      <c r="B9" s="25" t="s">
        <v>231</v>
      </c>
      <c r="C9" s="25" t="s">
        <v>158</v>
      </c>
      <c r="D9" s="25" t="s">
        <v>209</v>
      </c>
      <c r="E9" s="25" t="s">
        <v>342</v>
      </c>
      <c r="F9" s="42">
        <v>15</v>
      </c>
      <c r="G9" s="26">
        <v>4806</v>
      </c>
      <c r="H9" s="26">
        <v>4806</v>
      </c>
      <c r="I9" s="26"/>
      <c r="J9" s="26"/>
      <c r="K9" s="26">
        <f>(H9-4744.06)*0.16+381-I9</f>
        <v>390.91039999999992</v>
      </c>
      <c r="L9" s="26">
        <f t="shared" ref="L9:L23" si="0">K9</f>
        <v>390.91039999999992</v>
      </c>
      <c r="M9" s="26">
        <f t="shared" ref="M9:M23" si="1">H9-L9</f>
        <v>4415.0896000000002</v>
      </c>
      <c r="N9" s="25"/>
    </row>
    <row r="10" spans="1:14" ht="27.95" customHeight="1" x14ac:dyDescent="0.25">
      <c r="A10" s="42">
        <v>3</v>
      </c>
      <c r="B10" s="25" t="s">
        <v>343</v>
      </c>
      <c r="C10" s="25" t="s">
        <v>233</v>
      </c>
      <c r="D10" s="25" t="s">
        <v>344</v>
      </c>
      <c r="E10" s="25" t="s">
        <v>342</v>
      </c>
      <c r="F10" s="42">
        <v>15</v>
      </c>
      <c r="G10" s="26">
        <v>4806</v>
      </c>
      <c r="H10" s="26">
        <v>4806</v>
      </c>
      <c r="I10" s="26"/>
      <c r="J10" s="26"/>
      <c r="K10" s="26">
        <f t="shared" ref="K10:K23" si="2">(H10-4744.06)*0.16+381-I10</f>
        <v>390.91039999999992</v>
      </c>
      <c r="L10" s="26">
        <f t="shared" si="0"/>
        <v>390.91039999999992</v>
      </c>
      <c r="M10" s="26">
        <f t="shared" si="1"/>
        <v>4415.0896000000002</v>
      </c>
      <c r="N10" s="25"/>
    </row>
    <row r="11" spans="1:14" ht="27.95" customHeight="1" x14ac:dyDescent="0.25">
      <c r="A11" s="42">
        <v>4</v>
      </c>
      <c r="B11" s="25" t="s">
        <v>116</v>
      </c>
      <c r="C11" s="25" t="s">
        <v>345</v>
      </c>
      <c r="D11" s="25" t="s">
        <v>346</v>
      </c>
      <c r="E11" s="25" t="s">
        <v>342</v>
      </c>
      <c r="F11" s="42">
        <v>15</v>
      </c>
      <c r="G11" s="26">
        <v>4806</v>
      </c>
      <c r="H11" s="26">
        <v>4806</v>
      </c>
      <c r="I11" s="26"/>
      <c r="J11" s="26"/>
      <c r="K11" s="26">
        <f t="shared" si="2"/>
        <v>390.91039999999992</v>
      </c>
      <c r="L11" s="26">
        <f t="shared" si="0"/>
        <v>390.91039999999992</v>
      </c>
      <c r="M11" s="26">
        <f t="shared" si="1"/>
        <v>4415.0896000000002</v>
      </c>
      <c r="N11" s="25"/>
    </row>
    <row r="12" spans="1:14" ht="27.95" customHeight="1" x14ac:dyDescent="0.25">
      <c r="A12" s="42">
        <v>5</v>
      </c>
      <c r="B12" s="25" t="s">
        <v>188</v>
      </c>
      <c r="C12" s="25" t="s">
        <v>94</v>
      </c>
      <c r="D12" s="25" t="s">
        <v>347</v>
      </c>
      <c r="E12" s="25" t="s">
        <v>342</v>
      </c>
      <c r="F12" s="42">
        <v>15</v>
      </c>
      <c r="G12" s="26">
        <v>4806</v>
      </c>
      <c r="H12" s="26">
        <v>4806</v>
      </c>
      <c r="I12" s="26"/>
      <c r="J12" s="26"/>
      <c r="K12" s="26">
        <f t="shared" si="2"/>
        <v>390.91039999999992</v>
      </c>
      <c r="L12" s="26">
        <f t="shared" si="0"/>
        <v>390.91039999999992</v>
      </c>
      <c r="M12" s="26">
        <f t="shared" si="1"/>
        <v>4415.0896000000002</v>
      </c>
      <c r="N12" s="25"/>
    </row>
    <row r="13" spans="1:14" ht="27.95" customHeight="1" x14ac:dyDescent="0.25">
      <c r="A13" s="42">
        <v>6</v>
      </c>
      <c r="B13" s="25" t="s">
        <v>150</v>
      </c>
      <c r="C13" s="25" t="s">
        <v>348</v>
      </c>
      <c r="D13" s="25" t="s">
        <v>349</v>
      </c>
      <c r="E13" s="25" t="s">
        <v>342</v>
      </c>
      <c r="F13" s="42">
        <v>15</v>
      </c>
      <c r="G13" s="26">
        <v>4806</v>
      </c>
      <c r="H13" s="26">
        <v>4806</v>
      </c>
      <c r="I13" s="26"/>
      <c r="J13" s="26"/>
      <c r="K13" s="26">
        <f t="shared" si="2"/>
        <v>390.91039999999992</v>
      </c>
      <c r="L13" s="26">
        <f t="shared" si="0"/>
        <v>390.91039999999992</v>
      </c>
      <c r="M13" s="26">
        <f t="shared" si="1"/>
        <v>4415.0896000000002</v>
      </c>
      <c r="N13" s="25"/>
    </row>
    <row r="14" spans="1:14" ht="27.95" customHeight="1" x14ac:dyDescent="0.25">
      <c r="A14" s="42">
        <v>7</v>
      </c>
      <c r="B14" s="25" t="s">
        <v>343</v>
      </c>
      <c r="C14" s="25" t="s">
        <v>350</v>
      </c>
      <c r="D14" s="25" t="s">
        <v>351</v>
      </c>
      <c r="E14" s="25" t="s">
        <v>342</v>
      </c>
      <c r="F14" s="42">
        <v>15</v>
      </c>
      <c r="G14" s="26">
        <v>4806</v>
      </c>
      <c r="H14" s="26">
        <v>4806</v>
      </c>
      <c r="I14" s="26"/>
      <c r="J14" s="26"/>
      <c r="K14" s="26">
        <f t="shared" si="2"/>
        <v>390.91039999999992</v>
      </c>
      <c r="L14" s="26">
        <f t="shared" si="0"/>
        <v>390.91039999999992</v>
      </c>
      <c r="M14" s="26">
        <f t="shared" si="1"/>
        <v>4415.0896000000002</v>
      </c>
      <c r="N14" s="25"/>
    </row>
    <row r="15" spans="1:14" ht="27.95" customHeight="1" x14ac:dyDescent="0.25">
      <c r="A15" s="42">
        <v>8</v>
      </c>
      <c r="B15" s="25" t="s">
        <v>352</v>
      </c>
      <c r="C15" s="25" t="s">
        <v>178</v>
      </c>
      <c r="D15" s="25" t="s">
        <v>353</v>
      </c>
      <c r="E15" s="25" t="s">
        <v>342</v>
      </c>
      <c r="F15" s="42">
        <v>15</v>
      </c>
      <c r="G15" s="26">
        <v>4806</v>
      </c>
      <c r="H15" s="26">
        <v>4806</v>
      </c>
      <c r="I15" s="26"/>
      <c r="J15" s="26"/>
      <c r="K15" s="26">
        <f t="shared" si="2"/>
        <v>390.91039999999992</v>
      </c>
      <c r="L15" s="26">
        <f t="shared" si="0"/>
        <v>390.91039999999992</v>
      </c>
      <c r="M15" s="26">
        <f t="shared" si="1"/>
        <v>4415.0896000000002</v>
      </c>
      <c r="N15" s="25"/>
    </row>
    <row r="16" spans="1:14" ht="27.95" customHeight="1" x14ac:dyDescent="0.25">
      <c r="A16" s="42">
        <v>9</v>
      </c>
      <c r="B16" s="25" t="s">
        <v>354</v>
      </c>
      <c r="C16" s="25" t="s">
        <v>116</v>
      </c>
      <c r="D16" s="25" t="s">
        <v>355</v>
      </c>
      <c r="E16" s="25" t="s">
        <v>342</v>
      </c>
      <c r="F16" s="42">
        <v>15</v>
      </c>
      <c r="G16" s="26">
        <v>4806</v>
      </c>
      <c r="H16" s="26">
        <v>4806</v>
      </c>
      <c r="I16" s="26"/>
      <c r="J16" s="26"/>
      <c r="K16" s="26">
        <f t="shared" si="2"/>
        <v>390.91039999999992</v>
      </c>
      <c r="L16" s="26">
        <f t="shared" si="0"/>
        <v>390.91039999999992</v>
      </c>
      <c r="M16" s="26">
        <f t="shared" si="1"/>
        <v>4415.0896000000002</v>
      </c>
      <c r="N16" s="25"/>
    </row>
    <row r="17" spans="1:14" ht="27.95" customHeight="1" x14ac:dyDescent="0.25">
      <c r="A17" s="42">
        <v>10</v>
      </c>
      <c r="B17" s="25" t="s">
        <v>156</v>
      </c>
      <c r="C17" s="25" t="s">
        <v>258</v>
      </c>
      <c r="D17" s="25" t="s">
        <v>232</v>
      </c>
      <c r="E17" s="25" t="s">
        <v>342</v>
      </c>
      <c r="F17" s="42">
        <v>15</v>
      </c>
      <c r="G17" s="26">
        <v>4806</v>
      </c>
      <c r="H17" s="26">
        <v>4806</v>
      </c>
      <c r="I17" s="26"/>
      <c r="J17" s="26"/>
      <c r="K17" s="26">
        <f t="shared" si="2"/>
        <v>390.91039999999992</v>
      </c>
      <c r="L17" s="26">
        <f t="shared" si="0"/>
        <v>390.91039999999992</v>
      </c>
      <c r="M17" s="26">
        <f t="shared" si="1"/>
        <v>4415.0896000000002</v>
      </c>
      <c r="N17" s="25"/>
    </row>
    <row r="18" spans="1:14" ht="27.95" customHeight="1" x14ac:dyDescent="0.25">
      <c r="A18" s="42">
        <v>11</v>
      </c>
      <c r="B18" s="25" t="s">
        <v>233</v>
      </c>
      <c r="C18" s="25" t="s">
        <v>356</v>
      </c>
      <c r="D18" s="25" t="s">
        <v>357</v>
      </c>
      <c r="E18" s="25" t="s">
        <v>342</v>
      </c>
      <c r="F18" s="42">
        <v>15</v>
      </c>
      <c r="G18" s="26">
        <v>4806</v>
      </c>
      <c r="H18" s="26">
        <v>4806</v>
      </c>
      <c r="I18" s="26"/>
      <c r="J18" s="26"/>
      <c r="K18" s="26">
        <f t="shared" si="2"/>
        <v>390.91039999999992</v>
      </c>
      <c r="L18" s="26">
        <f t="shared" si="0"/>
        <v>390.91039999999992</v>
      </c>
      <c r="M18" s="26">
        <f t="shared" si="1"/>
        <v>4415.0896000000002</v>
      </c>
      <c r="N18" s="25"/>
    </row>
    <row r="19" spans="1:14" ht="27.95" customHeight="1" x14ac:dyDescent="0.25">
      <c r="A19" s="42">
        <v>12</v>
      </c>
      <c r="B19" s="25" t="s">
        <v>141</v>
      </c>
      <c r="C19" s="25" t="s">
        <v>358</v>
      </c>
      <c r="D19" s="25" t="s">
        <v>114</v>
      </c>
      <c r="E19" s="25" t="s">
        <v>342</v>
      </c>
      <c r="F19" s="42">
        <v>15</v>
      </c>
      <c r="G19" s="26">
        <v>4806</v>
      </c>
      <c r="H19" s="26">
        <v>4806</v>
      </c>
      <c r="I19" s="26"/>
      <c r="J19" s="26"/>
      <c r="K19" s="26">
        <f t="shared" si="2"/>
        <v>390.91039999999992</v>
      </c>
      <c r="L19" s="26">
        <f t="shared" si="0"/>
        <v>390.91039999999992</v>
      </c>
      <c r="M19" s="26">
        <f t="shared" si="1"/>
        <v>4415.0896000000002</v>
      </c>
      <c r="N19" s="25"/>
    </row>
    <row r="20" spans="1:14" ht="27.95" customHeight="1" x14ac:dyDescent="0.25">
      <c r="A20" s="42">
        <v>13</v>
      </c>
      <c r="B20" s="25" t="s">
        <v>281</v>
      </c>
      <c r="C20" s="25" t="s">
        <v>158</v>
      </c>
      <c r="D20" s="25" t="s">
        <v>359</v>
      </c>
      <c r="E20" s="25" t="s">
        <v>342</v>
      </c>
      <c r="F20" s="42">
        <v>15</v>
      </c>
      <c r="G20" s="26">
        <v>4806</v>
      </c>
      <c r="H20" s="26">
        <v>4806</v>
      </c>
      <c r="I20" s="26"/>
      <c r="J20" s="26"/>
      <c r="K20" s="26">
        <f t="shared" si="2"/>
        <v>390.91039999999992</v>
      </c>
      <c r="L20" s="26">
        <f t="shared" si="0"/>
        <v>390.91039999999992</v>
      </c>
      <c r="M20" s="26">
        <f t="shared" si="1"/>
        <v>4415.0896000000002</v>
      </c>
      <c r="N20" s="25"/>
    </row>
    <row r="21" spans="1:14" ht="27.95" customHeight="1" x14ac:dyDescent="0.25">
      <c r="A21" s="42">
        <v>14</v>
      </c>
      <c r="B21" s="25" t="s">
        <v>360</v>
      </c>
      <c r="C21" s="25" t="s">
        <v>361</v>
      </c>
      <c r="D21" s="25" t="s">
        <v>362</v>
      </c>
      <c r="E21" s="25" t="s">
        <v>342</v>
      </c>
      <c r="F21" s="42">
        <v>15</v>
      </c>
      <c r="G21" s="26">
        <v>4806</v>
      </c>
      <c r="H21" s="26">
        <v>4806</v>
      </c>
      <c r="I21" s="26"/>
      <c r="J21" s="26"/>
      <c r="K21" s="26">
        <f t="shared" si="2"/>
        <v>390.91039999999992</v>
      </c>
      <c r="L21" s="26">
        <f t="shared" si="0"/>
        <v>390.91039999999992</v>
      </c>
      <c r="M21" s="26">
        <f t="shared" si="1"/>
        <v>4415.0896000000002</v>
      </c>
      <c r="N21" s="25"/>
    </row>
    <row r="22" spans="1:14" ht="27.95" customHeight="1" x14ac:dyDescent="0.25">
      <c r="A22" s="42">
        <v>15</v>
      </c>
      <c r="B22" s="25" t="s">
        <v>429</v>
      </c>
      <c r="C22" s="25" t="s">
        <v>178</v>
      </c>
      <c r="D22" s="25" t="s">
        <v>430</v>
      </c>
      <c r="E22" s="25" t="s">
        <v>342</v>
      </c>
      <c r="F22" s="42">
        <v>15</v>
      </c>
      <c r="G22" s="26">
        <v>4806</v>
      </c>
      <c r="H22" s="26">
        <v>4806</v>
      </c>
      <c r="I22" s="26"/>
      <c r="J22" s="26"/>
      <c r="K22" s="26">
        <f t="shared" si="2"/>
        <v>390.91039999999992</v>
      </c>
      <c r="L22" s="26">
        <f t="shared" si="0"/>
        <v>390.91039999999992</v>
      </c>
      <c r="M22" s="26">
        <f t="shared" si="1"/>
        <v>4415.0896000000002</v>
      </c>
      <c r="N22" s="25"/>
    </row>
    <row r="23" spans="1:14" ht="27.95" customHeight="1" x14ac:dyDescent="0.25">
      <c r="A23" s="42">
        <v>16</v>
      </c>
      <c r="B23" s="25" t="s">
        <v>167</v>
      </c>
      <c r="C23" s="25" t="s">
        <v>463</v>
      </c>
      <c r="D23" s="25" t="s">
        <v>462</v>
      </c>
      <c r="E23" s="25" t="s">
        <v>342</v>
      </c>
      <c r="F23" s="42">
        <v>15</v>
      </c>
      <c r="G23" s="26">
        <v>4806</v>
      </c>
      <c r="H23" s="26">
        <v>4806</v>
      </c>
      <c r="I23" s="26"/>
      <c r="J23" s="26"/>
      <c r="K23" s="26">
        <f t="shared" si="2"/>
        <v>390.91039999999992</v>
      </c>
      <c r="L23" s="26">
        <f t="shared" si="0"/>
        <v>390.91039999999992</v>
      </c>
      <c r="M23" s="26">
        <f t="shared" si="1"/>
        <v>4415.0896000000002</v>
      </c>
      <c r="N23" s="25"/>
    </row>
    <row r="24" spans="1:14" x14ac:dyDescent="0.25">
      <c r="G24" s="29"/>
      <c r="H24" s="29"/>
      <c r="I24" s="29"/>
      <c r="J24" s="29"/>
      <c r="K24" s="29"/>
      <c r="L24" s="29"/>
      <c r="M24" s="29"/>
    </row>
    <row r="25" spans="1:14" ht="15.75" thickBot="1" x14ac:dyDescent="0.3">
      <c r="A25" s="65" t="s">
        <v>431</v>
      </c>
      <c r="B25" s="65"/>
      <c r="C25" s="65"/>
      <c r="D25" s="65"/>
      <c r="E25" s="65"/>
      <c r="F25" s="46"/>
      <c r="G25" s="47">
        <f>SUM(G8:G23)</f>
        <v>79114</v>
      </c>
      <c r="H25" s="47">
        <f>SUM(H8:H23)</f>
        <v>79114</v>
      </c>
      <c r="I25" s="47"/>
      <c r="J25" s="47"/>
      <c r="K25" s="47">
        <f>SUM(K8:K23)</f>
        <v>6652.943543999997</v>
      </c>
      <c r="L25" s="47">
        <f>SUM(L8:L23)</f>
        <v>6652.943543999997</v>
      </c>
      <c r="M25" s="47">
        <f>SUM(M8:M23)</f>
        <v>72461.056456000006</v>
      </c>
    </row>
    <row r="26" spans="1:14" x14ac:dyDescent="0.25">
      <c r="K26" s="22"/>
      <c r="L26" s="22"/>
      <c r="M26" s="22"/>
    </row>
    <row r="27" spans="1:14" x14ac:dyDescent="0.25">
      <c r="K27" s="22"/>
      <c r="L27" s="22"/>
      <c r="M27" s="22"/>
    </row>
    <row r="28" spans="1:14" x14ac:dyDescent="0.25">
      <c r="K28" s="22"/>
      <c r="L28" s="22"/>
      <c r="M28" s="22"/>
    </row>
    <row r="29" spans="1:14" x14ac:dyDescent="0.25">
      <c r="K29" s="22"/>
      <c r="L29" s="22"/>
      <c r="M29" s="22"/>
    </row>
    <row r="30" spans="1:14" x14ac:dyDescent="0.25">
      <c r="K30" s="22"/>
      <c r="L30" s="22"/>
      <c r="M30" s="22"/>
    </row>
    <row r="31" spans="1:14" x14ac:dyDescent="0.25">
      <c r="K31" s="22"/>
      <c r="L31" s="22"/>
      <c r="M31" s="22"/>
    </row>
    <row r="32" spans="1:14" x14ac:dyDescent="0.25">
      <c r="B32" s="59" t="s">
        <v>398</v>
      </c>
      <c r="C32" s="59"/>
      <c r="D32" s="8"/>
      <c r="E32" s="59" t="s">
        <v>399</v>
      </c>
      <c r="F32" s="59"/>
      <c r="G32" s="59"/>
      <c r="H32" s="8"/>
      <c r="I32" s="59" t="s">
        <v>365</v>
      </c>
      <c r="J32" s="59"/>
      <c r="K32" s="59"/>
      <c r="L32" s="59"/>
      <c r="M32" s="37"/>
    </row>
    <row r="33" spans="2:13" x14ac:dyDescent="0.25">
      <c r="B33" s="60" t="s">
        <v>128</v>
      </c>
      <c r="C33" s="60"/>
      <c r="D33" s="8"/>
      <c r="E33" s="60" t="s">
        <v>400</v>
      </c>
      <c r="F33" s="60"/>
      <c r="G33" s="60"/>
      <c r="H33" s="8"/>
      <c r="I33" s="60" t="s">
        <v>130</v>
      </c>
      <c r="J33" s="60"/>
      <c r="K33" s="60"/>
      <c r="L33" s="60"/>
      <c r="M33" s="37"/>
    </row>
    <row r="34" spans="2:13" x14ac:dyDescent="0.25">
      <c r="K34" s="22"/>
      <c r="L34" s="22"/>
      <c r="M34" s="22"/>
    </row>
    <row r="35" spans="2:13" x14ac:dyDescent="0.25">
      <c r="K35" s="22"/>
    </row>
  </sheetData>
  <mergeCells count="11">
    <mergeCell ref="E33:G33"/>
    <mergeCell ref="B32:C32"/>
    <mergeCell ref="B33:C33"/>
    <mergeCell ref="I32:L32"/>
    <mergeCell ref="I33:L33"/>
    <mergeCell ref="D1:N1"/>
    <mergeCell ref="D2:N2"/>
    <mergeCell ref="D3:N3"/>
    <mergeCell ref="E32:G32"/>
    <mergeCell ref="A5:N6"/>
    <mergeCell ref="A25:E25"/>
  </mergeCells>
  <pageMargins left="0.25" right="0.25" top="0.75" bottom="0.75" header="0.3" footer="0.3"/>
  <pageSetup paperSize="210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6"/>
  <sheetViews>
    <sheetView showGridLines="0" zoomScale="95" zoomScaleNormal="95" workbookViewId="0">
      <selection activeCell="C24" sqref="C24"/>
    </sheetView>
  </sheetViews>
  <sheetFormatPr baseColWidth="10" defaultRowHeight="15" x14ac:dyDescent="0.25"/>
  <cols>
    <col min="1" max="1" width="7" customWidth="1"/>
    <col min="2" max="2" width="40.85546875" customWidth="1"/>
    <col min="4" max="4" width="13.5703125" customWidth="1"/>
    <col min="5" max="5" width="15" customWidth="1"/>
    <col min="6" max="6" width="13" customWidth="1"/>
    <col min="7" max="7" width="13.85546875" customWidth="1"/>
    <col min="8" max="8" width="15.140625" customWidth="1"/>
    <col min="9" max="9" width="18.28515625" customWidth="1"/>
    <col min="10" max="10" width="29.7109375" customWidth="1"/>
  </cols>
  <sheetData>
    <row r="1" spans="1:10" x14ac:dyDescent="0.25">
      <c r="A1" s="2"/>
      <c r="B1" s="76"/>
      <c r="C1" s="78" t="s">
        <v>1</v>
      </c>
      <c r="D1" s="78"/>
      <c r="E1" s="78"/>
      <c r="F1" s="78"/>
      <c r="G1" s="78"/>
      <c r="H1" s="78"/>
      <c r="I1" s="78"/>
      <c r="J1" s="79"/>
    </row>
    <row r="2" spans="1:10" x14ac:dyDescent="0.25">
      <c r="A2" s="3"/>
      <c r="B2" s="77"/>
      <c r="C2" s="62"/>
      <c r="D2" s="62"/>
      <c r="E2" s="62"/>
      <c r="F2" s="62"/>
      <c r="G2" s="62"/>
      <c r="H2" s="62"/>
      <c r="I2" s="62"/>
      <c r="J2" s="80"/>
    </row>
    <row r="3" spans="1:10" ht="5.25" customHeight="1" x14ac:dyDescent="0.25">
      <c r="A3" s="3"/>
      <c r="B3" s="77"/>
      <c r="C3" s="62"/>
      <c r="D3" s="62"/>
      <c r="E3" s="62"/>
      <c r="F3" s="62"/>
      <c r="G3" s="62"/>
      <c r="H3" s="62"/>
      <c r="I3" s="62"/>
      <c r="J3" s="80"/>
    </row>
    <row r="4" spans="1:10" x14ac:dyDescent="0.25">
      <c r="A4" s="3"/>
      <c r="B4" s="77"/>
      <c r="C4" s="62" t="s">
        <v>0</v>
      </c>
      <c r="D4" s="62"/>
      <c r="E4" s="62"/>
      <c r="F4" s="62"/>
      <c r="G4" s="62"/>
      <c r="H4" s="62"/>
      <c r="I4" s="62"/>
      <c r="J4" s="80"/>
    </row>
    <row r="5" spans="1:10" x14ac:dyDescent="0.25">
      <c r="A5" s="3"/>
      <c r="B5" s="77"/>
      <c r="C5" s="62"/>
      <c r="D5" s="62"/>
      <c r="E5" s="62"/>
      <c r="F5" s="62"/>
      <c r="G5" s="62"/>
      <c r="H5" s="62"/>
      <c r="I5" s="62"/>
      <c r="J5" s="80"/>
    </row>
    <row r="6" spans="1:10" ht="15.75" x14ac:dyDescent="0.25">
      <c r="A6" s="3"/>
      <c r="B6" s="77"/>
      <c r="C6" s="81" t="s">
        <v>69</v>
      </c>
      <c r="D6" s="81"/>
      <c r="E6" s="81"/>
      <c r="F6" s="81"/>
      <c r="G6" s="81"/>
      <c r="H6" s="81"/>
      <c r="I6" s="81"/>
      <c r="J6" s="82"/>
    </row>
    <row r="7" spans="1:10" x14ac:dyDescent="0.25">
      <c r="A7" s="83" t="s">
        <v>20</v>
      </c>
      <c r="B7" s="84"/>
      <c r="C7" s="84"/>
      <c r="D7" s="84"/>
      <c r="E7" s="84"/>
      <c r="F7" s="84"/>
      <c r="G7" s="84"/>
      <c r="H7" s="84"/>
      <c r="I7" s="84"/>
      <c r="J7" s="85"/>
    </row>
    <row r="8" spans="1:10" ht="31.5" x14ac:dyDescent="0.25">
      <c r="A8" s="4" t="s">
        <v>2</v>
      </c>
      <c r="B8" s="4" t="s">
        <v>3</v>
      </c>
      <c r="C8" s="4" t="s">
        <v>4</v>
      </c>
      <c r="D8" s="5" t="s">
        <v>5</v>
      </c>
      <c r="E8" s="5" t="s">
        <v>6</v>
      </c>
      <c r="F8" s="4" t="s">
        <v>7</v>
      </c>
      <c r="G8" s="4" t="s">
        <v>8</v>
      </c>
      <c r="H8" s="5" t="s">
        <v>9</v>
      </c>
      <c r="I8" s="5" t="s">
        <v>10</v>
      </c>
      <c r="J8" s="4" t="s">
        <v>11</v>
      </c>
    </row>
    <row r="9" spans="1:10" ht="27.95" customHeight="1" x14ac:dyDescent="0.25">
      <c r="A9" s="9">
        <v>1</v>
      </c>
      <c r="B9" s="10" t="s">
        <v>14</v>
      </c>
      <c r="C9" s="9" t="s">
        <v>19</v>
      </c>
      <c r="D9" s="11">
        <v>12350</v>
      </c>
      <c r="E9" s="14">
        <v>0</v>
      </c>
      <c r="F9" s="1"/>
      <c r="G9" s="11">
        <f>(D9-6602.71)*0.2136+699.3</f>
        <v>1926.9211439999999</v>
      </c>
      <c r="H9" s="12">
        <f>G9</f>
        <v>1926.9211439999999</v>
      </c>
      <c r="I9" s="13">
        <f>D9-H9</f>
        <v>10423.078856</v>
      </c>
      <c r="J9" s="1"/>
    </row>
    <row r="10" spans="1:10" ht="27.95" customHeight="1" x14ac:dyDescent="0.25">
      <c r="A10" s="9">
        <v>2</v>
      </c>
      <c r="B10" s="10" t="s">
        <v>13</v>
      </c>
      <c r="C10" s="9" t="s">
        <v>19</v>
      </c>
      <c r="D10" s="11">
        <v>12350</v>
      </c>
      <c r="E10" s="14">
        <v>0</v>
      </c>
      <c r="F10" s="1"/>
      <c r="G10" s="11">
        <f t="shared" ref="G10:G18" si="0">(D10-6602.71)*0.2136+699.3</f>
        <v>1926.9211439999999</v>
      </c>
      <c r="H10" s="12">
        <f>G10</f>
        <v>1926.9211439999999</v>
      </c>
      <c r="I10" s="13">
        <f t="shared" ref="I10:I18" si="1">D10-H10</f>
        <v>10423.078856</v>
      </c>
      <c r="J10" s="1"/>
    </row>
    <row r="11" spans="1:10" ht="27.95" customHeight="1" x14ac:dyDescent="0.25">
      <c r="A11" s="9">
        <v>3</v>
      </c>
      <c r="B11" s="10" t="s">
        <v>12</v>
      </c>
      <c r="C11" s="9" t="s">
        <v>19</v>
      </c>
      <c r="D11" s="11">
        <v>12350</v>
      </c>
      <c r="E11" s="14">
        <v>0</v>
      </c>
      <c r="F11" s="1"/>
      <c r="G11" s="11">
        <f t="shared" si="0"/>
        <v>1926.9211439999999</v>
      </c>
      <c r="H11" s="12">
        <f t="shared" ref="H11:H18" si="2">G11</f>
        <v>1926.9211439999999</v>
      </c>
      <c r="I11" s="13">
        <f t="shared" si="1"/>
        <v>10423.078856</v>
      </c>
      <c r="J11" s="1"/>
    </row>
    <row r="12" spans="1:10" ht="27.95" customHeight="1" x14ac:dyDescent="0.25">
      <c r="A12" s="9">
        <v>4</v>
      </c>
      <c r="B12" s="10" t="s">
        <v>15</v>
      </c>
      <c r="C12" s="9" t="s">
        <v>19</v>
      </c>
      <c r="D12" s="11">
        <v>12350</v>
      </c>
      <c r="E12" s="14">
        <v>0</v>
      </c>
      <c r="F12" s="1"/>
      <c r="G12" s="11">
        <f t="shared" si="0"/>
        <v>1926.9211439999999</v>
      </c>
      <c r="H12" s="12">
        <f t="shared" si="2"/>
        <v>1926.9211439999999</v>
      </c>
      <c r="I12" s="13">
        <f>D12-H12</f>
        <v>10423.078856</v>
      </c>
      <c r="J12" s="1"/>
    </row>
    <row r="13" spans="1:10" ht="27.95" customHeight="1" x14ac:dyDescent="0.25">
      <c r="A13" s="9">
        <v>5</v>
      </c>
      <c r="B13" s="10" t="s">
        <v>16</v>
      </c>
      <c r="C13" s="9" t="s">
        <v>19</v>
      </c>
      <c r="D13" s="11">
        <v>12350</v>
      </c>
      <c r="E13" s="14">
        <v>0</v>
      </c>
      <c r="F13" s="1"/>
      <c r="G13" s="11">
        <f t="shared" si="0"/>
        <v>1926.9211439999999</v>
      </c>
      <c r="H13" s="12">
        <f t="shared" si="2"/>
        <v>1926.9211439999999</v>
      </c>
      <c r="I13" s="13">
        <f t="shared" si="1"/>
        <v>10423.078856</v>
      </c>
      <c r="J13" s="1"/>
    </row>
    <row r="14" spans="1:10" ht="27.95" customHeight="1" x14ac:dyDescent="0.25">
      <c r="A14" s="9">
        <v>6</v>
      </c>
      <c r="B14" s="10" t="s">
        <v>17</v>
      </c>
      <c r="C14" s="9" t="s">
        <v>19</v>
      </c>
      <c r="D14" s="11">
        <v>12350</v>
      </c>
      <c r="E14" s="14">
        <v>0</v>
      </c>
      <c r="F14" s="1"/>
      <c r="G14" s="11">
        <f t="shared" si="0"/>
        <v>1926.9211439999999</v>
      </c>
      <c r="H14" s="12">
        <f t="shared" si="2"/>
        <v>1926.9211439999999</v>
      </c>
      <c r="I14" s="13">
        <f t="shared" si="1"/>
        <v>10423.078856</v>
      </c>
      <c r="J14" s="1"/>
    </row>
    <row r="15" spans="1:10" ht="27.95" customHeight="1" x14ac:dyDescent="0.25">
      <c r="A15" s="9">
        <v>7</v>
      </c>
      <c r="B15" s="10" t="s">
        <v>18</v>
      </c>
      <c r="C15" s="9" t="s">
        <v>19</v>
      </c>
      <c r="D15" s="11">
        <v>12350</v>
      </c>
      <c r="E15" s="14">
        <v>0</v>
      </c>
      <c r="F15" s="1"/>
      <c r="G15" s="11">
        <f t="shared" si="0"/>
        <v>1926.9211439999999</v>
      </c>
      <c r="H15" s="12">
        <f t="shared" si="2"/>
        <v>1926.9211439999999</v>
      </c>
      <c r="I15" s="13">
        <f t="shared" si="1"/>
        <v>10423.078856</v>
      </c>
      <c r="J15" s="1"/>
    </row>
    <row r="16" spans="1:10" ht="27.95" customHeight="1" x14ac:dyDescent="0.25">
      <c r="A16" s="9">
        <v>8</v>
      </c>
      <c r="B16" s="10" t="s">
        <v>24</v>
      </c>
      <c r="C16" s="9" t="s">
        <v>19</v>
      </c>
      <c r="D16" s="11">
        <v>12350</v>
      </c>
      <c r="E16" s="14">
        <v>0</v>
      </c>
      <c r="F16" s="1"/>
      <c r="G16" s="11">
        <f t="shared" si="0"/>
        <v>1926.9211439999999</v>
      </c>
      <c r="H16" s="12">
        <f t="shared" si="2"/>
        <v>1926.9211439999999</v>
      </c>
      <c r="I16" s="13">
        <f t="shared" si="1"/>
        <v>10423.078856</v>
      </c>
      <c r="J16" s="1"/>
    </row>
    <row r="17" spans="1:10" ht="27.95" customHeight="1" x14ac:dyDescent="0.25">
      <c r="A17" s="9">
        <v>9</v>
      </c>
      <c r="B17" s="10" t="s">
        <v>23</v>
      </c>
      <c r="C17" s="9" t="s">
        <v>19</v>
      </c>
      <c r="D17" s="11">
        <v>12350</v>
      </c>
      <c r="E17" s="14">
        <v>0</v>
      </c>
      <c r="F17" s="1"/>
      <c r="G17" s="11">
        <f t="shared" si="0"/>
        <v>1926.9211439999999</v>
      </c>
      <c r="H17" s="12">
        <f t="shared" si="2"/>
        <v>1926.9211439999999</v>
      </c>
      <c r="I17" s="13">
        <f t="shared" si="1"/>
        <v>10423.078856</v>
      </c>
      <c r="J17" s="1"/>
    </row>
    <row r="18" spans="1:10" ht="27.95" customHeight="1" x14ac:dyDescent="0.25">
      <c r="A18" s="9">
        <v>10</v>
      </c>
      <c r="B18" s="10" t="s">
        <v>25</v>
      </c>
      <c r="C18" s="9" t="s">
        <v>19</v>
      </c>
      <c r="D18" s="11">
        <v>12350</v>
      </c>
      <c r="E18" s="14">
        <v>0</v>
      </c>
      <c r="F18" s="1"/>
      <c r="G18" s="11">
        <f t="shared" si="0"/>
        <v>1926.9211439999999</v>
      </c>
      <c r="H18" s="12">
        <f t="shared" si="2"/>
        <v>1926.9211439999999</v>
      </c>
      <c r="I18" s="13">
        <f t="shared" si="1"/>
        <v>10423.078856</v>
      </c>
      <c r="J18" s="1"/>
    </row>
    <row r="19" spans="1:10" ht="15.75" thickBot="1" x14ac:dyDescent="0.3">
      <c r="A19" s="75" t="s">
        <v>26</v>
      </c>
      <c r="B19" s="75"/>
      <c r="C19" s="17"/>
      <c r="D19" s="18">
        <f>SUM(D9:D18)</f>
        <v>123500</v>
      </c>
      <c r="E19" s="17"/>
      <c r="F19" s="17"/>
      <c r="G19" s="18">
        <f>SUM(G9:G18)</f>
        <v>19269.211439999999</v>
      </c>
      <c r="H19" s="18">
        <f>SUM(H9:H18)</f>
        <v>19269.211439999999</v>
      </c>
      <c r="I19" s="19">
        <f>SUM(I9:I18)</f>
        <v>104230.78856000002</v>
      </c>
      <c r="J19" s="16"/>
    </row>
    <row r="20" spans="1:10" x14ac:dyDescent="0.25">
      <c r="H20" s="15"/>
    </row>
    <row r="25" spans="1:10" x14ac:dyDescent="0.25">
      <c r="A25" s="8" t="s">
        <v>22</v>
      </c>
      <c r="B25" s="8" t="s">
        <v>398</v>
      </c>
      <c r="C25" s="8"/>
      <c r="D25" s="8" t="s">
        <v>399</v>
      </c>
      <c r="E25" s="8"/>
      <c r="F25" s="8"/>
      <c r="G25" s="8"/>
      <c r="H25" s="8"/>
      <c r="I25" s="7" t="s">
        <v>365</v>
      </c>
      <c r="J25" s="7"/>
    </row>
    <row r="26" spans="1:10" x14ac:dyDescent="0.25">
      <c r="A26" s="8" t="s">
        <v>401</v>
      </c>
      <c r="B26" s="6"/>
      <c r="C26" s="8"/>
      <c r="D26" s="8" t="s">
        <v>402</v>
      </c>
      <c r="E26" s="8"/>
      <c r="F26" s="8"/>
      <c r="G26" s="8"/>
      <c r="H26" s="8"/>
      <c r="I26" s="7" t="s">
        <v>21</v>
      </c>
      <c r="J26" s="7"/>
    </row>
  </sheetData>
  <mergeCells count="6">
    <mergeCell ref="A19:B19"/>
    <mergeCell ref="B1:B6"/>
    <mergeCell ref="C1:J3"/>
    <mergeCell ref="C4:J5"/>
    <mergeCell ref="C6:J6"/>
    <mergeCell ref="A7:J7"/>
  </mergeCells>
  <pageMargins left="0.25" right="0.25" top="0.75" bottom="0.75" header="0.3" footer="0.3"/>
  <pageSetup paperSize="14" scale="8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132A-ECC8-4667-844B-07005D0852B3}">
  <dimension ref="A1:N44"/>
  <sheetViews>
    <sheetView tabSelected="1" workbookViewId="0">
      <selection activeCell="G9" sqref="G9"/>
    </sheetView>
  </sheetViews>
  <sheetFormatPr baseColWidth="10" defaultRowHeight="15" x14ac:dyDescent="0.25"/>
  <cols>
    <col min="1" max="1" width="9" customWidth="1"/>
    <col min="2" max="2" width="14" customWidth="1"/>
    <col min="3" max="3" width="14.7109375" customWidth="1"/>
    <col min="4" max="4" width="19" customWidth="1"/>
    <col min="5" max="5" width="21.5703125" customWidth="1"/>
    <col min="6" max="6" width="7" customWidth="1"/>
    <col min="7" max="7" width="12.5703125" bestFit="1" customWidth="1"/>
    <col min="8" max="8" width="15.85546875" customWidth="1"/>
    <col min="9" max="9" width="9.42578125" customWidth="1"/>
    <col min="11" max="11" width="12.140625" customWidth="1"/>
    <col min="12" max="12" width="17.5703125" customWidth="1"/>
    <col min="13" max="13" width="12.5703125" bestFit="1" customWidth="1"/>
    <col min="14" max="14" width="33.85546875" customWidth="1"/>
  </cols>
  <sheetData>
    <row r="1" spans="1:14" ht="15" customHeight="1" x14ac:dyDescent="0.25">
      <c r="A1" s="76"/>
      <c r="C1" s="86" t="s">
        <v>1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5" customHeight="1" x14ac:dyDescent="0.25">
      <c r="A2" s="77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14" ht="23.25" x14ac:dyDescent="0.35">
      <c r="A3" s="77"/>
      <c r="C3" s="87" t="s">
        <v>70</v>
      </c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</row>
    <row r="4" spans="1:14" x14ac:dyDescent="0.25">
      <c r="A4" s="77"/>
      <c r="C4" s="88" t="s">
        <v>71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</row>
    <row r="5" spans="1:14" x14ac:dyDescent="0.25">
      <c r="A5" s="77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45" customHeight="1" x14ac:dyDescent="0.25">
      <c r="A7" s="45" t="s">
        <v>433</v>
      </c>
      <c r="B7" s="45" t="s">
        <v>434</v>
      </c>
      <c r="C7" s="45" t="s">
        <v>435</v>
      </c>
      <c r="D7" s="44" t="s">
        <v>28</v>
      </c>
      <c r="E7" s="44" t="s">
        <v>29</v>
      </c>
      <c r="F7" s="45" t="s">
        <v>447</v>
      </c>
      <c r="G7" s="45" t="s">
        <v>446</v>
      </c>
      <c r="H7" s="45" t="s">
        <v>442</v>
      </c>
      <c r="I7" s="45" t="s">
        <v>443</v>
      </c>
      <c r="J7" s="45" t="s">
        <v>7</v>
      </c>
      <c r="K7" s="45" t="s">
        <v>79</v>
      </c>
      <c r="L7" s="45" t="s">
        <v>444</v>
      </c>
      <c r="M7" s="45" t="s">
        <v>445</v>
      </c>
      <c r="N7" s="45" t="s">
        <v>81</v>
      </c>
    </row>
    <row r="8" spans="1:14" ht="30" customHeight="1" x14ac:dyDescent="0.25">
      <c r="A8" s="52">
        <v>1</v>
      </c>
      <c r="B8" s="52"/>
      <c r="C8" s="52"/>
      <c r="D8" s="52" t="s">
        <v>83</v>
      </c>
      <c r="E8" s="52" t="s">
        <v>84</v>
      </c>
      <c r="F8" s="52">
        <v>15</v>
      </c>
      <c r="G8" s="53">
        <v>10675</v>
      </c>
      <c r="H8" s="53">
        <v>10675</v>
      </c>
      <c r="I8" s="53"/>
      <c r="J8" s="53"/>
      <c r="K8" s="53">
        <f>(G8-6602.71)*0.2136+699.3</f>
        <v>1569.1411439999999</v>
      </c>
      <c r="L8" s="53">
        <f>K8</f>
        <v>1569.1411439999999</v>
      </c>
      <c r="M8" s="53">
        <f>H8-L8</f>
        <v>9105.8588560000007</v>
      </c>
      <c r="N8" s="52"/>
    </row>
    <row r="9" spans="1:14" ht="30" customHeight="1" x14ac:dyDescent="0.25">
      <c r="A9" s="25">
        <v>2</v>
      </c>
      <c r="B9" s="25"/>
      <c r="C9" s="25"/>
      <c r="D9" s="25" t="s">
        <v>86</v>
      </c>
      <c r="E9" s="25" t="s">
        <v>87</v>
      </c>
      <c r="F9" s="25">
        <v>15</v>
      </c>
      <c r="G9" s="26">
        <v>6623</v>
      </c>
      <c r="H9" s="26">
        <f>G9</f>
        <v>6623</v>
      </c>
      <c r="I9" s="26"/>
      <c r="J9" s="26"/>
      <c r="K9" s="26">
        <f t="shared" ref="K9" si="0">(G9-6602.71)*0.2136+699.3</f>
        <v>703.63394399999993</v>
      </c>
      <c r="L9" s="26">
        <f>K9</f>
        <v>703.63394399999993</v>
      </c>
      <c r="M9" s="53">
        <f t="shared" ref="M9:M32" si="1">H9-L9</f>
        <v>5919.3660559999998</v>
      </c>
      <c r="N9" s="25"/>
    </row>
    <row r="10" spans="1:14" ht="30" customHeight="1" x14ac:dyDescent="0.25">
      <c r="A10" s="25">
        <v>3</v>
      </c>
      <c r="B10" s="25"/>
      <c r="C10" s="25"/>
      <c r="D10" s="25" t="s">
        <v>89</v>
      </c>
      <c r="E10" s="25" t="s">
        <v>93</v>
      </c>
      <c r="F10" s="25">
        <v>15</v>
      </c>
      <c r="G10" s="26">
        <v>6623</v>
      </c>
      <c r="H10" s="26">
        <f>G10</f>
        <v>6623</v>
      </c>
      <c r="I10" s="26"/>
      <c r="J10" s="26"/>
      <c r="K10" s="26">
        <f>(G10-6602.71)*0.2136+699-I10</f>
        <v>703.33394399999997</v>
      </c>
      <c r="L10" s="26">
        <f>K10</f>
        <v>703.33394399999997</v>
      </c>
      <c r="M10" s="53">
        <f t="shared" si="1"/>
        <v>5919.666056</v>
      </c>
      <c r="N10" s="25"/>
    </row>
    <row r="11" spans="1:14" ht="30" customHeight="1" x14ac:dyDescent="0.25">
      <c r="A11" s="25">
        <v>4</v>
      </c>
      <c r="B11" s="25"/>
      <c r="C11" s="25"/>
      <c r="D11" s="25" t="s">
        <v>117</v>
      </c>
      <c r="E11" s="25" t="s">
        <v>93</v>
      </c>
      <c r="F11" s="25">
        <v>15</v>
      </c>
      <c r="G11" s="26">
        <v>4806</v>
      </c>
      <c r="H11" s="26">
        <v>4806</v>
      </c>
      <c r="I11" s="26"/>
      <c r="J11" s="26"/>
      <c r="K11" s="26">
        <f t="shared" ref="K11:K12" si="2">(G11-4744.06)*0.16+381</f>
        <v>390.91039999999992</v>
      </c>
      <c r="L11" s="26">
        <f>K11</f>
        <v>390.91039999999992</v>
      </c>
      <c r="M11" s="53">
        <f t="shared" si="1"/>
        <v>4415.0896000000002</v>
      </c>
      <c r="N11" s="25"/>
    </row>
    <row r="12" spans="1:14" ht="30" customHeight="1" x14ac:dyDescent="0.25">
      <c r="A12" s="25">
        <v>5</v>
      </c>
      <c r="B12" s="25"/>
      <c r="C12" s="25"/>
      <c r="D12" s="25" t="s">
        <v>91</v>
      </c>
      <c r="E12" s="25" t="s">
        <v>93</v>
      </c>
      <c r="F12" s="25">
        <v>15</v>
      </c>
      <c r="G12" s="26">
        <v>4806</v>
      </c>
      <c r="H12" s="26">
        <v>4806</v>
      </c>
      <c r="I12" s="26"/>
      <c r="J12" s="26"/>
      <c r="K12" s="26">
        <f t="shared" si="2"/>
        <v>390.91039999999992</v>
      </c>
      <c r="L12" s="26">
        <f t="shared" ref="L12:L31" si="3">K12</f>
        <v>390.91039999999992</v>
      </c>
      <c r="M12" s="53">
        <f t="shared" si="1"/>
        <v>4415.0896000000002</v>
      </c>
      <c r="N12" s="25"/>
    </row>
    <row r="13" spans="1:14" ht="30" customHeight="1" x14ac:dyDescent="0.25">
      <c r="A13" s="25">
        <v>6</v>
      </c>
      <c r="B13" s="25"/>
      <c r="C13" s="25"/>
      <c r="D13" s="25" t="s">
        <v>92</v>
      </c>
      <c r="E13" s="25" t="s">
        <v>93</v>
      </c>
      <c r="F13" s="25">
        <v>15</v>
      </c>
      <c r="G13" s="26">
        <v>4806</v>
      </c>
      <c r="H13" s="26">
        <v>4806</v>
      </c>
      <c r="I13" s="26"/>
      <c r="J13" s="26"/>
      <c r="K13" s="26">
        <f>(G13-4744.06)*0.16+381</f>
        <v>390.91039999999992</v>
      </c>
      <c r="L13" s="26">
        <f t="shared" si="3"/>
        <v>390.91039999999992</v>
      </c>
      <c r="M13" s="53">
        <f t="shared" si="1"/>
        <v>4415.0896000000002</v>
      </c>
      <c r="N13" s="25"/>
    </row>
    <row r="14" spans="1:14" ht="30" customHeight="1" x14ac:dyDescent="0.25">
      <c r="A14" s="25">
        <v>7</v>
      </c>
      <c r="B14" s="25"/>
      <c r="C14" s="25"/>
      <c r="D14" s="25" t="s">
        <v>96</v>
      </c>
      <c r="E14" s="25" t="s">
        <v>93</v>
      </c>
      <c r="F14" s="25">
        <v>15</v>
      </c>
      <c r="G14" s="26">
        <v>4806</v>
      </c>
      <c r="H14" s="26">
        <v>4806</v>
      </c>
      <c r="I14" s="26"/>
      <c r="J14" s="26"/>
      <c r="K14" s="26">
        <f t="shared" ref="K14:K28" si="4">(G14-4744.06)*0.16+381</f>
        <v>390.91039999999992</v>
      </c>
      <c r="L14" s="26">
        <f t="shared" si="3"/>
        <v>390.91039999999992</v>
      </c>
      <c r="M14" s="53">
        <f t="shared" si="1"/>
        <v>4415.0896000000002</v>
      </c>
      <c r="N14" s="25"/>
    </row>
    <row r="15" spans="1:14" ht="30" customHeight="1" x14ac:dyDescent="0.25">
      <c r="A15" s="25">
        <v>8</v>
      </c>
      <c r="B15" s="25"/>
      <c r="C15" s="25"/>
      <c r="D15" s="25" t="s">
        <v>97</v>
      </c>
      <c r="E15" s="25" t="s">
        <v>93</v>
      </c>
      <c r="F15" s="25">
        <v>15</v>
      </c>
      <c r="G15" s="26">
        <v>4806</v>
      </c>
      <c r="H15" s="26">
        <v>4806</v>
      </c>
      <c r="I15" s="26"/>
      <c r="J15" s="26"/>
      <c r="K15" s="26">
        <f t="shared" si="4"/>
        <v>390.91039999999992</v>
      </c>
      <c r="L15" s="26">
        <f t="shared" si="3"/>
        <v>390.91039999999992</v>
      </c>
      <c r="M15" s="53">
        <f t="shared" si="1"/>
        <v>4415.0896000000002</v>
      </c>
      <c r="N15" s="25"/>
    </row>
    <row r="16" spans="1:14" ht="30" customHeight="1" x14ac:dyDescent="0.25">
      <c r="A16" s="25">
        <v>9</v>
      </c>
      <c r="B16" s="25"/>
      <c r="C16" s="25"/>
      <c r="D16" s="25" t="s">
        <v>100</v>
      </c>
      <c r="E16" s="25" t="s">
        <v>93</v>
      </c>
      <c r="F16" s="25">
        <v>15</v>
      </c>
      <c r="G16" s="26">
        <v>4806</v>
      </c>
      <c r="H16" s="26">
        <v>4806</v>
      </c>
      <c r="I16" s="26"/>
      <c r="J16" s="26"/>
      <c r="K16" s="26">
        <f t="shared" si="4"/>
        <v>390.91039999999992</v>
      </c>
      <c r="L16" s="26">
        <f t="shared" si="3"/>
        <v>390.91039999999992</v>
      </c>
      <c r="M16" s="53">
        <f t="shared" si="1"/>
        <v>4415.0896000000002</v>
      </c>
      <c r="N16" s="25"/>
    </row>
    <row r="17" spans="1:14" ht="30" customHeight="1" x14ac:dyDescent="0.25">
      <c r="A17" s="25">
        <v>10</v>
      </c>
      <c r="B17" s="25"/>
      <c r="C17" s="25"/>
      <c r="D17" s="25" t="s">
        <v>103</v>
      </c>
      <c r="E17" s="25" t="s">
        <v>93</v>
      </c>
      <c r="F17" s="25">
        <v>15</v>
      </c>
      <c r="G17" s="26">
        <v>4806</v>
      </c>
      <c r="H17" s="26">
        <v>4806</v>
      </c>
      <c r="I17" s="26"/>
      <c r="J17" s="26"/>
      <c r="K17" s="26">
        <f t="shared" si="4"/>
        <v>390.91039999999992</v>
      </c>
      <c r="L17" s="26">
        <f t="shared" si="3"/>
        <v>390.91039999999992</v>
      </c>
      <c r="M17" s="53">
        <f t="shared" si="1"/>
        <v>4415.0896000000002</v>
      </c>
      <c r="N17" s="25"/>
    </row>
    <row r="18" spans="1:14" ht="30" customHeight="1" x14ac:dyDescent="0.25">
      <c r="A18" s="25">
        <v>11</v>
      </c>
      <c r="B18" s="25"/>
      <c r="C18" s="25"/>
      <c r="D18" s="25" t="s">
        <v>104</v>
      </c>
      <c r="E18" s="25" t="s">
        <v>93</v>
      </c>
      <c r="F18" s="25">
        <v>15</v>
      </c>
      <c r="G18" s="26">
        <v>4806</v>
      </c>
      <c r="H18" s="26">
        <v>4806</v>
      </c>
      <c r="I18" s="26"/>
      <c r="J18" s="26"/>
      <c r="K18" s="26">
        <f t="shared" si="4"/>
        <v>390.91039999999992</v>
      </c>
      <c r="L18" s="26">
        <f t="shared" si="3"/>
        <v>390.91039999999992</v>
      </c>
      <c r="M18" s="53">
        <f t="shared" si="1"/>
        <v>4415.0896000000002</v>
      </c>
      <c r="N18" s="25"/>
    </row>
    <row r="19" spans="1:14" ht="30" customHeight="1" x14ac:dyDescent="0.25">
      <c r="A19" s="25">
        <v>12</v>
      </c>
      <c r="B19" s="25"/>
      <c r="C19" s="25"/>
      <c r="D19" s="25" t="s">
        <v>105</v>
      </c>
      <c r="E19" s="25" t="s">
        <v>93</v>
      </c>
      <c r="F19" s="25">
        <v>15</v>
      </c>
      <c r="G19" s="26">
        <v>4806</v>
      </c>
      <c r="H19" s="26">
        <v>4806</v>
      </c>
      <c r="I19" s="26"/>
      <c r="J19" s="26"/>
      <c r="K19" s="26">
        <f t="shared" si="4"/>
        <v>390.91039999999992</v>
      </c>
      <c r="L19" s="26">
        <f t="shared" si="3"/>
        <v>390.91039999999992</v>
      </c>
      <c r="M19" s="53">
        <f t="shared" si="1"/>
        <v>4415.0896000000002</v>
      </c>
      <c r="N19" s="25"/>
    </row>
    <row r="20" spans="1:14" ht="30" customHeight="1" x14ac:dyDescent="0.25">
      <c r="A20" s="25">
        <v>13</v>
      </c>
      <c r="B20" s="25"/>
      <c r="C20" s="25"/>
      <c r="D20" s="25" t="s">
        <v>107</v>
      </c>
      <c r="E20" s="25" t="s">
        <v>93</v>
      </c>
      <c r="F20" s="25">
        <v>15</v>
      </c>
      <c r="G20" s="26">
        <v>4806</v>
      </c>
      <c r="H20" s="26">
        <v>4806</v>
      </c>
      <c r="I20" s="26"/>
      <c r="J20" s="26"/>
      <c r="K20" s="26">
        <f t="shared" si="4"/>
        <v>390.91039999999992</v>
      </c>
      <c r="L20" s="26">
        <f t="shared" si="3"/>
        <v>390.91039999999992</v>
      </c>
      <c r="M20" s="53">
        <f t="shared" si="1"/>
        <v>4415.0896000000002</v>
      </c>
      <c r="N20" s="25"/>
    </row>
    <row r="21" spans="1:14" ht="30" customHeight="1" x14ac:dyDescent="0.25">
      <c r="A21" s="25">
        <v>14</v>
      </c>
      <c r="B21" s="25"/>
      <c r="C21" s="25"/>
      <c r="D21" s="25" t="s">
        <v>108</v>
      </c>
      <c r="E21" s="25" t="s">
        <v>93</v>
      </c>
      <c r="F21" s="25">
        <v>15</v>
      </c>
      <c r="G21" s="26">
        <v>4806</v>
      </c>
      <c r="H21" s="26">
        <v>4806</v>
      </c>
      <c r="I21" s="26"/>
      <c r="J21" s="26"/>
      <c r="K21" s="26">
        <f t="shared" si="4"/>
        <v>390.91039999999992</v>
      </c>
      <c r="L21" s="26">
        <f t="shared" si="3"/>
        <v>390.91039999999992</v>
      </c>
      <c r="M21" s="53">
        <f t="shared" si="1"/>
        <v>4415.0896000000002</v>
      </c>
      <c r="N21" s="25"/>
    </row>
    <row r="22" spans="1:14" ht="30" customHeight="1" x14ac:dyDescent="0.25">
      <c r="A22" s="25">
        <v>15</v>
      </c>
      <c r="B22" s="25"/>
      <c r="C22" s="25"/>
      <c r="D22" s="25" t="s">
        <v>110</v>
      </c>
      <c r="E22" s="25" t="s">
        <v>93</v>
      </c>
      <c r="F22" s="25">
        <v>15</v>
      </c>
      <c r="G22" s="26">
        <v>4806</v>
      </c>
      <c r="H22" s="26">
        <v>4806</v>
      </c>
      <c r="I22" s="26"/>
      <c r="J22" s="26"/>
      <c r="K22" s="26">
        <f t="shared" si="4"/>
        <v>390.91039999999992</v>
      </c>
      <c r="L22" s="26">
        <f t="shared" si="3"/>
        <v>390.91039999999992</v>
      </c>
      <c r="M22" s="53">
        <f t="shared" si="1"/>
        <v>4415.0896000000002</v>
      </c>
      <c r="N22" s="25"/>
    </row>
    <row r="23" spans="1:14" ht="30" customHeight="1" x14ac:dyDescent="0.25">
      <c r="A23" s="25">
        <v>16</v>
      </c>
      <c r="B23" s="25"/>
      <c r="C23" s="25"/>
      <c r="D23" s="25" t="s">
        <v>112</v>
      </c>
      <c r="E23" s="25" t="s">
        <v>93</v>
      </c>
      <c r="F23" s="25">
        <v>15</v>
      </c>
      <c r="G23" s="26">
        <v>4806</v>
      </c>
      <c r="H23" s="26">
        <f>G23</f>
        <v>4806</v>
      </c>
      <c r="I23" s="26"/>
      <c r="J23" s="26"/>
      <c r="K23" s="26">
        <f t="shared" si="4"/>
        <v>390.91039999999992</v>
      </c>
      <c r="L23" s="26">
        <f t="shared" si="3"/>
        <v>390.91039999999992</v>
      </c>
      <c r="M23" s="53">
        <f t="shared" si="1"/>
        <v>4415.0896000000002</v>
      </c>
      <c r="N23" s="25"/>
    </row>
    <row r="24" spans="1:14" ht="30" customHeight="1" x14ac:dyDescent="0.25">
      <c r="A24" s="25">
        <v>17</v>
      </c>
      <c r="B24" s="25"/>
      <c r="C24" s="25"/>
      <c r="D24" s="25" t="s">
        <v>114</v>
      </c>
      <c r="E24" s="25" t="s">
        <v>93</v>
      </c>
      <c r="F24" s="25">
        <v>15</v>
      </c>
      <c r="G24" s="26">
        <v>4806</v>
      </c>
      <c r="H24" s="26">
        <v>4806</v>
      </c>
      <c r="I24" s="26"/>
      <c r="J24" s="26"/>
      <c r="K24" s="26">
        <f t="shared" si="4"/>
        <v>390.91039999999992</v>
      </c>
      <c r="L24" s="26">
        <f t="shared" si="3"/>
        <v>390.91039999999992</v>
      </c>
      <c r="M24" s="53">
        <f t="shared" si="1"/>
        <v>4415.0896000000002</v>
      </c>
      <c r="N24" s="25"/>
    </row>
    <row r="25" spans="1:14" ht="30" customHeight="1" x14ac:dyDescent="0.25">
      <c r="A25" s="25">
        <v>18</v>
      </c>
      <c r="B25" s="25"/>
      <c r="C25" s="25"/>
      <c r="D25" s="25" t="s">
        <v>115</v>
      </c>
      <c r="E25" s="25" t="s">
        <v>93</v>
      </c>
      <c r="F25" s="25">
        <v>15</v>
      </c>
      <c r="G25" s="26">
        <v>4806</v>
      </c>
      <c r="H25" s="26">
        <f t="shared" ref="H25:H31" si="5">G25</f>
        <v>4806</v>
      </c>
      <c r="I25" s="26"/>
      <c r="J25" s="26"/>
      <c r="K25" s="26">
        <f t="shared" si="4"/>
        <v>390.91039999999992</v>
      </c>
      <c r="L25" s="26">
        <f t="shared" si="3"/>
        <v>390.91039999999992</v>
      </c>
      <c r="M25" s="53">
        <f t="shared" si="1"/>
        <v>4415.0896000000002</v>
      </c>
      <c r="N25" s="25"/>
    </row>
    <row r="26" spans="1:14" ht="30" customHeight="1" x14ac:dyDescent="0.25">
      <c r="A26" s="25">
        <v>19</v>
      </c>
      <c r="B26" s="25"/>
      <c r="C26" s="25"/>
      <c r="D26" s="25" t="s">
        <v>119</v>
      </c>
      <c r="E26" s="25" t="s">
        <v>93</v>
      </c>
      <c r="F26" s="25">
        <v>15</v>
      </c>
      <c r="G26" s="26">
        <v>4806</v>
      </c>
      <c r="H26" s="26">
        <f t="shared" si="5"/>
        <v>4806</v>
      </c>
      <c r="I26" s="26"/>
      <c r="J26" s="26"/>
      <c r="K26" s="26">
        <f t="shared" si="4"/>
        <v>390.91039999999992</v>
      </c>
      <c r="L26" s="26">
        <f t="shared" si="3"/>
        <v>390.91039999999992</v>
      </c>
      <c r="M26" s="53">
        <f t="shared" si="1"/>
        <v>4415.0896000000002</v>
      </c>
      <c r="N26" s="25"/>
    </row>
    <row r="27" spans="1:14" ht="30" customHeight="1" x14ac:dyDescent="0.25">
      <c r="A27" s="25">
        <v>20</v>
      </c>
      <c r="B27" s="25"/>
      <c r="C27" s="25"/>
      <c r="D27" s="25" t="s">
        <v>120</v>
      </c>
      <c r="E27" s="25" t="s">
        <v>93</v>
      </c>
      <c r="F27" s="25">
        <v>15</v>
      </c>
      <c r="G27" s="26">
        <v>4806</v>
      </c>
      <c r="H27" s="26">
        <f t="shared" si="5"/>
        <v>4806</v>
      </c>
      <c r="I27" s="26"/>
      <c r="J27" s="26"/>
      <c r="K27" s="26">
        <f t="shared" si="4"/>
        <v>390.91039999999992</v>
      </c>
      <c r="L27" s="26">
        <f t="shared" si="3"/>
        <v>390.91039999999992</v>
      </c>
      <c r="M27" s="53">
        <f t="shared" si="1"/>
        <v>4415.0896000000002</v>
      </c>
      <c r="N27" s="25"/>
    </row>
    <row r="28" spans="1:14" ht="30" customHeight="1" x14ac:dyDescent="0.25">
      <c r="A28" s="25">
        <v>21</v>
      </c>
      <c r="B28" s="25"/>
      <c r="C28" s="25"/>
      <c r="D28" s="25" t="s">
        <v>121</v>
      </c>
      <c r="E28" s="25" t="s">
        <v>93</v>
      </c>
      <c r="F28" s="25">
        <v>15</v>
      </c>
      <c r="G28" s="26">
        <v>4806</v>
      </c>
      <c r="H28" s="26">
        <f t="shared" si="5"/>
        <v>4806</v>
      </c>
      <c r="I28" s="26"/>
      <c r="J28" s="26"/>
      <c r="K28" s="26">
        <f t="shared" si="4"/>
        <v>390.91039999999992</v>
      </c>
      <c r="L28" s="26">
        <f t="shared" si="3"/>
        <v>390.91039999999992</v>
      </c>
      <c r="M28" s="53">
        <f t="shared" si="1"/>
        <v>4415.0896000000002</v>
      </c>
      <c r="N28" s="25"/>
    </row>
    <row r="29" spans="1:14" ht="30" customHeight="1" x14ac:dyDescent="0.25">
      <c r="A29" s="25">
        <v>22</v>
      </c>
      <c r="B29" s="25"/>
      <c r="C29" s="25"/>
      <c r="D29" s="25" t="s">
        <v>122</v>
      </c>
      <c r="E29" s="25" t="s">
        <v>123</v>
      </c>
      <c r="F29" s="25">
        <v>15</v>
      </c>
      <c r="G29" s="26">
        <v>3855</v>
      </c>
      <c r="H29" s="26">
        <f t="shared" si="5"/>
        <v>3855</v>
      </c>
      <c r="I29" s="26"/>
      <c r="J29" s="26"/>
      <c r="K29" s="26">
        <f>(G29-2699.41)*0.1088+158</f>
        <v>283.72819200000004</v>
      </c>
      <c r="L29" s="26">
        <f t="shared" si="3"/>
        <v>283.72819200000004</v>
      </c>
      <c r="M29" s="53">
        <f t="shared" si="1"/>
        <v>3571.271808</v>
      </c>
      <c r="N29" s="25"/>
    </row>
    <row r="30" spans="1:14" ht="30" customHeight="1" x14ac:dyDescent="0.25">
      <c r="A30" s="25">
        <v>23</v>
      </c>
      <c r="B30" s="39"/>
      <c r="C30" s="39"/>
      <c r="D30" s="39" t="s">
        <v>408</v>
      </c>
      <c r="E30" s="39" t="s">
        <v>93</v>
      </c>
      <c r="F30" s="25">
        <v>2</v>
      </c>
      <c r="G30" s="40">
        <v>640.79999999999995</v>
      </c>
      <c r="H30" s="40">
        <f t="shared" si="5"/>
        <v>640.79999999999995</v>
      </c>
      <c r="I30">
        <v>200.85</v>
      </c>
      <c r="J30" s="26"/>
      <c r="K30" s="26">
        <f>(G30-318.01)*0.064+6.15-I30</f>
        <v>-174.04143999999999</v>
      </c>
      <c r="L30" s="26">
        <f t="shared" si="3"/>
        <v>-174.04143999999999</v>
      </c>
      <c r="M30" s="53">
        <f t="shared" si="1"/>
        <v>814.84143999999992</v>
      </c>
      <c r="N30" s="25"/>
    </row>
    <row r="31" spans="1:14" ht="30" customHeight="1" x14ac:dyDescent="0.25">
      <c r="A31" s="39">
        <v>24</v>
      </c>
      <c r="B31" s="39"/>
      <c r="C31" s="39"/>
      <c r="D31" s="39" t="s">
        <v>221</v>
      </c>
      <c r="E31" s="39" t="s">
        <v>93</v>
      </c>
      <c r="F31" s="25">
        <v>7</v>
      </c>
      <c r="G31" s="40">
        <v>2242.8000000000002</v>
      </c>
      <c r="H31" s="40">
        <f t="shared" si="5"/>
        <v>2242.8000000000002</v>
      </c>
      <c r="J31" s="26"/>
      <c r="K31" s="26">
        <f>(G31-2699.41)*0.1088+158-I81</f>
        <v>108.32083200000004</v>
      </c>
      <c r="L31" s="26">
        <f t="shared" si="3"/>
        <v>108.32083200000004</v>
      </c>
      <c r="M31" s="53">
        <f t="shared" si="1"/>
        <v>2134.4791680000003</v>
      </c>
      <c r="N31" s="25"/>
    </row>
    <row r="32" spans="1:14" ht="30" customHeight="1" x14ac:dyDescent="0.25">
      <c r="A32" s="39">
        <v>25</v>
      </c>
      <c r="B32" s="25"/>
      <c r="C32" s="25"/>
      <c r="D32" s="25" t="s">
        <v>126</v>
      </c>
      <c r="E32" s="25" t="s">
        <v>127</v>
      </c>
      <c r="F32" s="25">
        <v>15</v>
      </c>
      <c r="G32" s="26">
        <v>2388</v>
      </c>
      <c r="H32" s="26">
        <f>G32</f>
        <v>2388</v>
      </c>
      <c r="I32" s="26">
        <v>160.35</v>
      </c>
      <c r="J32" s="26"/>
      <c r="K32" s="26">
        <f>(G32-318.01)*0.064+6.15-I32</f>
        <v>-21.720640000000003</v>
      </c>
      <c r="L32" s="26">
        <f>K32</f>
        <v>-21.720640000000003</v>
      </c>
      <c r="M32" s="53">
        <f t="shared" si="1"/>
        <v>2409.72064</v>
      </c>
      <c r="N32" s="25"/>
    </row>
    <row r="33" spans="1:13" ht="15.75" thickBot="1" x14ac:dyDescent="0.3">
      <c r="A33" s="65" t="s">
        <v>432</v>
      </c>
      <c r="B33" s="65"/>
      <c r="C33" s="65"/>
      <c r="D33" s="65"/>
      <c r="E33" s="46"/>
      <c r="F33" s="46"/>
      <c r="G33" s="48">
        <f>SUM(G8:G32)</f>
        <v>119555.6</v>
      </c>
      <c r="H33" s="48">
        <f>SUM(H8:H32)</f>
        <v>119555.6</v>
      </c>
      <c r="I33" s="48">
        <f>SUM(I8:I32)</f>
        <v>361.2</v>
      </c>
      <c r="J33" s="48"/>
      <c r="K33" s="48">
        <f>SUM(K8:K32)</f>
        <v>10208.783175999999</v>
      </c>
      <c r="L33" s="48">
        <f>SUM(L8:L32)</f>
        <v>10208.783175999999</v>
      </c>
      <c r="M33" s="49">
        <f>SUM(M8:M32)</f>
        <v>109346.81682400005</v>
      </c>
    </row>
    <row r="34" spans="1:13" x14ac:dyDescent="0.25">
      <c r="K34" s="22"/>
      <c r="L34" s="22"/>
      <c r="M34" s="22"/>
    </row>
    <row r="35" spans="1:13" x14ac:dyDescent="0.25">
      <c r="K35" s="22"/>
      <c r="L35" s="22"/>
      <c r="M35" s="22"/>
    </row>
    <row r="36" spans="1:13" x14ac:dyDescent="0.25">
      <c r="K36" s="22"/>
      <c r="L36" s="22"/>
      <c r="M36" s="22"/>
    </row>
    <row r="37" spans="1:13" x14ac:dyDescent="0.25">
      <c r="B37" s="38" t="s">
        <v>398</v>
      </c>
      <c r="C37" s="38"/>
      <c r="D37" s="8"/>
      <c r="E37" s="38" t="s">
        <v>399</v>
      </c>
      <c r="F37" s="38"/>
      <c r="G37" s="38"/>
      <c r="H37" s="8"/>
      <c r="I37" s="8"/>
      <c r="J37" s="59" t="s">
        <v>365</v>
      </c>
      <c r="K37" s="59"/>
      <c r="L37" s="59"/>
      <c r="M37" s="22"/>
    </row>
    <row r="38" spans="1:13" x14ac:dyDescent="0.25">
      <c r="B38" s="60" t="s">
        <v>128</v>
      </c>
      <c r="C38" s="60"/>
      <c r="D38" s="8"/>
      <c r="E38" s="60" t="s">
        <v>400</v>
      </c>
      <c r="F38" s="60"/>
      <c r="G38" s="60"/>
      <c r="H38" s="8"/>
      <c r="I38" s="8"/>
      <c r="J38" s="60" t="s">
        <v>130</v>
      </c>
      <c r="K38" s="60"/>
      <c r="L38" s="60"/>
      <c r="M38" s="22"/>
    </row>
    <row r="39" spans="1:13" x14ac:dyDescent="0.25">
      <c r="K39" s="22"/>
      <c r="L39" s="22"/>
      <c r="M39" s="22"/>
    </row>
    <row r="40" spans="1:13" x14ac:dyDescent="0.25">
      <c r="K40" s="22"/>
      <c r="L40" s="22"/>
      <c r="M40" s="22"/>
    </row>
    <row r="41" spans="1:13" x14ac:dyDescent="0.25">
      <c r="K41" s="22"/>
      <c r="L41" s="22"/>
      <c r="M41" s="22"/>
    </row>
    <row r="42" spans="1:13" x14ac:dyDescent="0.25">
      <c r="K42" s="22"/>
      <c r="M42" s="22"/>
    </row>
    <row r="43" spans="1:13" x14ac:dyDescent="0.25">
      <c r="K43" s="22"/>
      <c r="M43" s="22"/>
    </row>
    <row r="44" spans="1:13" x14ac:dyDescent="0.25">
      <c r="K44" s="22"/>
    </row>
  </sheetData>
  <mergeCells count="9">
    <mergeCell ref="B38:C38"/>
    <mergeCell ref="E38:G38"/>
    <mergeCell ref="J38:L38"/>
    <mergeCell ref="J37:L37"/>
    <mergeCell ref="C1:N2"/>
    <mergeCell ref="C3:N3"/>
    <mergeCell ref="A33:D33"/>
    <mergeCell ref="A1:A5"/>
    <mergeCell ref="C4:N4"/>
  </mergeCells>
  <pageMargins left="0.25" right="0.25" top="0.75" bottom="0.75" header="0.3" footer="0.3"/>
  <pageSetup paperSize="210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4424-4D78-457A-BB9D-03CA67EECDE9}">
  <dimension ref="A1:N36"/>
  <sheetViews>
    <sheetView topLeftCell="A13" workbookViewId="0">
      <selection activeCell="H31" sqref="H31"/>
    </sheetView>
  </sheetViews>
  <sheetFormatPr baseColWidth="10" defaultRowHeight="15" x14ac:dyDescent="0.25"/>
  <cols>
    <col min="1" max="1" width="8.140625" customWidth="1"/>
    <col min="2" max="2" width="21" customWidth="1"/>
    <col min="3" max="3" width="18.42578125" customWidth="1"/>
    <col min="4" max="4" width="21.7109375" customWidth="1"/>
    <col min="5" max="5" width="28.140625" customWidth="1"/>
    <col min="6" max="6" width="8.5703125" customWidth="1"/>
    <col min="8" max="8" width="18" customWidth="1"/>
    <col min="11" max="11" width="12.5703125" bestFit="1" customWidth="1"/>
    <col min="12" max="12" width="14.140625" customWidth="1"/>
    <col min="14" max="14" width="34" customWidth="1"/>
  </cols>
  <sheetData>
    <row r="1" spans="1:14" x14ac:dyDescent="0.25">
      <c r="D1" s="89" t="s">
        <v>131</v>
      </c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14" x14ac:dyDescent="0.25"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4" ht="23.25" x14ac:dyDescent="0.35">
      <c r="D3" s="72" t="s">
        <v>132</v>
      </c>
      <c r="E3" s="72"/>
      <c r="F3" s="72"/>
      <c r="G3" s="72"/>
      <c r="H3" s="72"/>
      <c r="I3" s="72"/>
      <c r="J3" s="72"/>
      <c r="K3" s="72"/>
      <c r="L3" s="72"/>
      <c r="M3" s="72"/>
      <c r="N3" s="72"/>
    </row>
    <row r="4" spans="1:14" x14ac:dyDescent="0.25">
      <c r="D4" s="88" t="s">
        <v>133</v>
      </c>
      <c r="E4" s="88"/>
      <c r="F4" s="88"/>
      <c r="G4" s="88"/>
      <c r="H4" s="88"/>
      <c r="I4" s="88"/>
      <c r="J4" s="88"/>
      <c r="K4" s="88"/>
      <c r="L4" s="88"/>
      <c r="M4" s="88"/>
      <c r="N4" s="88"/>
    </row>
    <row r="5" spans="1:14" x14ac:dyDescent="0.25"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30" x14ac:dyDescent="0.25">
      <c r="A7" s="44" t="s">
        <v>2</v>
      </c>
      <c r="B7" s="45" t="s">
        <v>434</v>
      </c>
      <c r="C7" s="45" t="s">
        <v>435</v>
      </c>
      <c r="D7" s="44" t="s">
        <v>28</v>
      </c>
      <c r="E7" s="44" t="s">
        <v>436</v>
      </c>
      <c r="F7" s="51" t="s">
        <v>437</v>
      </c>
      <c r="G7" s="51" t="s">
        <v>438</v>
      </c>
      <c r="H7" s="51" t="s">
        <v>439</v>
      </c>
      <c r="I7" s="45" t="s">
        <v>32</v>
      </c>
      <c r="J7" s="44" t="s">
        <v>7</v>
      </c>
      <c r="K7" s="44" t="s">
        <v>135</v>
      </c>
      <c r="L7" s="45" t="s">
        <v>440</v>
      </c>
      <c r="M7" s="45" t="s">
        <v>441</v>
      </c>
      <c r="N7" s="45" t="s">
        <v>136</v>
      </c>
    </row>
    <row r="8" spans="1:14" ht="24.95" customHeight="1" x14ac:dyDescent="0.25">
      <c r="A8" s="42">
        <v>1</v>
      </c>
      <c r="B8" s="25" t="s">
        <v>137</v>
      </c>
      <c r="C8" s="25" t="s">
        <v>138</v>
      </c>
      <c r="D8" s="25" t="s">
        <v>139</v>
      </c>
      <c r="E8" s="25" t="s">
        <v>140</v>
      </c>
      <c r="F8" s="25">
        <v>15</v>
      </c>
      <c r="G8" s="26">
        <v>3638</v>
      </c>
      <c r="H8" s="26">
        <v>3638</v>
      </c>
      <c r="I8" s="26">
        <v>107.4</v>
      </c>
      <c r="J8" s="26"/>
      <c r="K8" s="26">
        <f>(G8-2699.41)*0.1088+158.55-I8</f>
        <v>153.26859199999998</v>
      </c>
      <c r="L8" s="26">
        <f>K8</f>
        <v>153.26859199999998</v>
      </c>
      <c r="M8" s="26">
        <f>H8-K8</f>
        <v>3484.7314080000001</v>
      </c>
      <c r="N8" s="25"/>
    </row>
    <row r="9" spans="1:14" ht="24.95" customHeight="1" x14ac:dyDescent="0.25">
      <c r="A9" s="42">
        <v>2</v>
      </c>
      <c r="B9" s="25" t="s">
        <v>141</v>
      </c>
      <c r="C9" s="25" t="s">
        <v>106</v>
      </c>
      <c r="D9" s="25" t="s">
        <v>142</v>
      </c>
      <c r="E9" s="25" t="s">
        <v>143</v>
      </c>
      <c r="F9" s="25">
        <v>15</v>
      </c>
      <c r="G9" s="26">
        <v>3728</v>
      </c>
      <c r="H9" s="26">
        <v>3728</v>
      </c>
      <c r="I9" s="26"/>
      <c r="J9" s="26"/>
      <c r="K9" s="26">
        <f>(G9-2699.41)*0.1088+158.55-I9</f>
        <v>270.46059200000002</v>
      </c>
      <c r="L9" s="26">
        <f t="shared" ref="L9:L22" si="0">K9</f>
        <v>270.46059200000002</v>
      </c>
      <c r="M9" s="26">
        <f t="shared" ref="M9:M22" si="1">H9-K9</f>
        <v>3457.5394080000001</v>
      </c>
      <c r="N9" s="25"/>
    </row>
    <row r="10" spans="1:14" ht="24.95" customHeight="1" x14ac:dyDescent="0.25">
      <c r="A10" s="42">
        <v>3</v>
      </c>
      <c r="B10" s="25" t="s">
        <v>144</v>
      </c>
      <c r="C10" s="25" t="s">
        <v>145</v>
      </c>
      <c r="D10" s="25" t="s">
        <v>146</v>
      </c>
      <c r="E10" s="25" t="s">
        <v>140</v>
      </c>
      <c r="F10" s="25">
        <v>15</v>
      </c>
      <c r="G10" s="26">
        <v>3638</v>
      </c>
      <c r="H10" s="26">
        <v>3638</v>
      </c>
      <c r="I10" s="26">
        <v>107.4</v>
      </c>
      <c r="J10" s="26"/>
      <c r="K10" s="26">
        <f t="shared" ref="K10:K22" si="2">(G10-2699.41)*0.1088+158.55-I10</f>
        <v>153.26859199999998</v>
      </c>
      <c r="L10" s="26">
        <f t="shared" si="0"/>
        <v>153.26859199999998</v>
      </c>
      <c r="M10" s="26">
        <f t="shared" si="1"/>
        <v>3484.7314080000001</v>
      </c>
      <c r="N10" s="25"/>
    </row>
    <row r="11" spans="1:14" ht="24.95" customHeight="1" x14ac:dyDescent="0.25">
      <c r="A11" s="42">
        <v>4</v>
      </c>
      <c r="B11" s="25" t="s">
        <v>147</v>
      </c>
      <c r="C11" s="25" t="s">
        <v>116</v>
      </c>
      <c r="D11" s="25" t="s">
        <v>148</v>
      </c>
      <c r="E11" s="25" t="s">
        <v>149</v>
      </c>
      <c r="F11" s="25">
        <v>15</v>
      </c>
      <c r="G11" s="26">
        <v>5191</v>
      </c>
      <c r="H11" s="26">
        <v>5191</v>
      </c>
      <c r="I11" s="26"/>
      <c r="J11" s="26"/>
      <c r="K11" s="26">
        <f>(G11-4744.06)*0.16+381-I11</f>
        <v>452.51039999999995</v>
      </c>
      <c r="L11" s="26">
        <f t="shared" si="0"/>
        <v>452.51039999999995</v>
      </c>
      <c r="M11" s="26">
        <f t="shared" si="1"/>
        <v>4738.4895999999999</v>
      </c>
      <c r="N11" s="25"/>
    </row>
    <row r="12" spans="1:14" ht="24.95" customHeight="1" x14ac:dyDescent="0.25">
      <c r="A12" s="42">
        <v>5</v>
      </c>
      <c r="B12" s="25" t="s">
        <v>151</v>
      </c>
      <c r="C12" s="25" t="s">
        <v>152</v>
      </c>
      <c r="D12" s="25" t="s">
        <v>153</v>
      </c>
      <c r="E12" s="25" t="s">
        <v>140</v>
      </c>
      <c r="F12" s="25">
        <v>15</v>
      </c>
      <c r="G12" s="26">
        <v>4276</v>
      </c>
      <c r="H12" s="26">
        <v>4276</v>
      </c>
      <c r="I12" s="26"/>
      <c r="J12" s="26"/>
      <c r="K12" s="26">
        <f t="shared" si="2"/>
        <v>330.08299199999999</v>
      </c>
      <c r="L12" s="26">
        <f t="shared" si="0"/>
        <v>330.08299199999999</v>
      </c>
      <c r="M12" s="26">
        <f t="shared" si="1"/>
        <v>3945.9170079999999</v>
      </c>
      <c r="N12" s="25"/>
    </row>
    <row r="13" spans="1:14" ht="24.95" customHeight="1" x14ac:dyDescent="0.25">
      <c r="A13" s="42">
        <v>6</v>
      </c>
      <c r="B13" s="25" t="s">
        <v>106</v>
      </c>
      <c r="C13" s="25" t="s">
        <v>99</v>
      </c>
      <c r="D13" s="25" t="s">
        <v>154</v>
      </c>
      <c r="E13" s="25" t="s">
        <v>155</v>
      </c>
      <c r="F13" s="25">
        <v>15</v>
      </c>
      <c r="G13" s="26">
        <v>7184</v>
      </c>
      <c r="H13" s="26">
        <v>7184</v>
      </c>
      <c r="I13" s="26"/>
      <c r="J13" s="26"/>
      <c r="K13" s="26">
        <f>(G13-6602.71)*0.2136+699.3-I13</f>
        <v>823.46354399999996</v>
      </c>
      <c r="L13" s="26">
        <f t="shared" si="0"/>
        <v>823.46354399999996</v>
      </c>
      <c r="M13" s="26">
        <f t="shared" si="1"/>
        <v>6360.5364559999998</v>
      </c>
      <c r="N13" s="25"/>
    </row>
    <row r="14" spans="1:14" ht="24.95" customHeight="1" x14ac:dyDescent="0.25">
      <c r="A14" s="42">
        <v>7</v>
      </c>
      <c r="B14" s="25" t="s">
        <v>156</v>
      </c>
      <c r="C14" s="25" t="s">
        <v>99</v>
      </c>
      <c r="D14" s="25" t="s">
        <v>157</v>
      </c>
      <c r="E14" s="25" t="s">
        <v>140</v>
      </c>
      <c r="F14" s="25">
        <v>15</v>
      </c>
      <c r="G14" s="26">
        <v>4473</v>
      </c>
      <c r="H14" s="26">
        <v>4473</v>
      </c>
      <c r="I14" s="26"/>
      <c r="J14" s="26"/>
      <c r="K14" s="26">
        <f t="shared" si="2"/>
        <v>351.516592</v>
      </c>
      <c r="L14" s="26">
        <f t="shared" si="0"/>
        <v>351.516592</v>
      </c>
      <c r="M14" s="26">
        <f t="shared" si="1"/>
        <v>4121.4834080000001</v>
      </c>
      <c r="N14" s="25"/>
    </row>
    <row r="15" spans="1:14" ht="24.95" customHeight="1" x14ac:dyDescent="0.25">
      <c r="A15" s="42">
        <v>8</v>
      </c>
      <c r="B15" s="25" t="s">
        <v>158</v>
      </c>
      <c r="C15" s="25" t="s">
        <v>158</v>
      </c>
      <c r="D15" s="25" t="s">
        <v>159</v>
      </c>
      <c r="E15" s="25" t="s">
        <v>160</v>
      </c>
      <c r="F15" s="25">
        <v>15</v>
      </c>
      <c r="G15" s="26">
        <v>3063</v>
      </c>
      <c r="H15" s="26">
        <v>3063</v>
      </c>
      <c r="I15" s="26">
        <v>145.35</v>
      </c>
      <c r="J15" s="26"/>
      <c r="K15" s="26">
        <f t="shared" si="2"/>
        <v>52.758592000000021</v>
      </c>
      <c r="L15" s="26">
        <f t="shared" si="0"/>
        <v>52.758592000000021</v>
      </c>
      <c r="M15" s="26">
        <f t="shared" si="1"/>
        <v>3010.2414079999999</v>
      </c>
      <c r="N15" s="25"/>
    </row>
    <row r="16" spans="1:14" ht="24.95" customHeight="1" x14ac:dyDescent="0.25">
      <c r="A16" s="42">
        <v>9</v>
      </c>
      <c r="B16" s="25" t="s">
        <v>101</v>
      </c>
      <c r="C16" s="25" t="s">
        <v>111</v>
      </c>
      <c r="D16" s="25" t="s">
        <v>161</v>
      </c>
      <c r="E16" s="25" t="s">
        <v>162</v>
      </c>
      <c r="F16" s="25">
        <v>15</v>
      </c>
      <c r="G16" s="26">
        <v>453</v>
      </c>
      <c r="H16" s="26">
        <v>453</v>
      </c>
      <c r="I16" s="26">
        <v>200.85</v>
      </c>
      <c r="J16" s="26"/>
      <c r="K16" s="26">
        <f>(G16-318.01)*0.064+6.15-I16</f>
        <v>-186.06064000000001</v>
      </c>
      <c r="L16" s="26">
        <f t="shared" si="0"/>
        <v>-186.06064000000001</v>
      </c>
      <c r="M16" s="26">
        <f t="shared" si="1"/>
        <v>639.06064000000003</v>
      </c>
      <c r="N16" s="25"/>
    </row>
    <row r="17" spans="1:14" ht="24.95" customHeight="1" x14ac:dyDescent="0.25">
      <c r="A17" s="42">
        <v>10</v>
      </c>
      <c r="B17" s="25" t="s">
        <v>145</v>
      </c>
      <c r="C17" s="25" t="s">
        <v>85</v>
      </c>
      <c r="D17" s="25" t="s">
        <v>163</v>
      </c>
      <c r="E17" s="25" t="s">
        <v>164</v>
      </c>
      <c r="F17" s="25">
        <v>15</v>
      </c>
      <c r="G17" s="26">
        <v>3855</v>
      </c>
      <c r="H17" s="26">
        <v>3855</v>
      </c>
      <c r="I17" s="26"/>
      <c r="J17" s="26"/>
      <c r="K17" s="26">
        <f t="shared" si="2"/>
        <v>284.27819199999999</v>
      </c>
      <c r="L17" s="26">
        <f t="shared" si="0"/>
        <v>284.27819199999999</v>
      </c>
      <c r="M17" s="26">
        <f t="shared" si="1"/>
        <v>3570.7218080000002</v>
      </c>
      <c r="N17" s="25"/>
    </row>
    <row r="18" spans="1:14" ht="24.95" customHeight="1" x14ac:dyDescent="0.25">
      <c r="A18" s="42">
        <v>12</v>
      </c>
      <c r="B18" s="25" t="s">
        <v>167</v>
      </c>
      <c r="C18" s="25" t="s">
        <v>150</v>
      </c>
      <c r="D18" s="25" t="s">
        <v>168</v>
      </c>
      <c r="E18" s="25" t="s">
        <v>169</v>
      </c>
      <c r="F18" s="25">
        <v>15</v>
      </c>
      <c r="G18" s="26">
        <v>4355</v>
      </c>
      <c r="H18" s="26">
        <v>4355</v>
      </c>
      <c r="I18" s="26"/>
      <c r="J18" s="26"/>
      <c r="K18" s="26">
        <f t="shared" si="2"/>
        <v>338.67819200000002</v>
      </c>
      <c r="L18" s="26">
        <f t="shared" si="0"/>
        <v>338.67819200000002</v>
      </c>
      <c r="M18" s="26">
        <f t="shared" si="1"/>
        <v>4016.3218080000001</v>
      </c>
      <c r="N18" s="25"/>
    </row>
    <row r="19" spans="1:14" ht="24.95" customHeight="1" x14ac:dyDescent="0.25">
      <c r="A19" s="42">
        <v>14</v>
      </c>
      <c r="B19" s="25" t="s">
        <v>170</v>
      </c>
      <c r="C19" s="25" t="s">
        <v>113</v>
      </c>
      <c r="D19" s="25" t="s">
        <v>171</v>
      </c>
      <c r="E19" s="25" t="s">
        <v>127</v>
      </c>
      <c r="F19" s="25">
        <v>15</v>
      </c>
      <c r="G19" s="26">
        <v>2174</v>
      </c>
      <c r="H19" s="26">
        <v>2174</v>
      </c>
      <c r="I19" s="26">
        <v>188.7</v>
      </c>
      <c r="J19" s="26"/>
      <c r="K19" s="26">
        <f>(G19-318.01)*0.064+6.15-I19</f>
        <v>-63.766639999999981</v>
      </c>
      <c r="L19" s="26">
        <f t="shared" si="0"/>
        <v>-63.766639999999981</v>
      </c>
      <c r="M19" s="26">
        <f t="shared" si="1"/>
        <v>2237.7666399999998</v>
      </c>
      <c r="N19" s="25"/>
    </row>
    <row r="20" spans="1:14" ht="24.95" customHeight="1" x14ac:dyDescent="0.25">
      <c r="A20" s="42">
        <v>15</v>
      </c>
      <c r="B20" s="25" t="s">
        <v>138</v>
      </c>
      <c r="C20" s="25" t="s">
        <v>166</v>
      </c>
      <c r="D20" s="25" t="s">
        <v>172</v>
      </c>
      <c r="E20" s="25" t="s">
        <v>173</v>
      </c>
      <c r="F20" s="25">
        <v>15</v>
      </c>
      <c r="G20" s="26">
        <v>2230</v>
      </c>
      <c r="H20" s="26">
        <v>2230</v>
      </c>
      <c r="I20" s="26">
        <v>188.7</v>
      </c>
      <c r="J20" s="26"/>
      <c r="K20" s="26">
        <f>(G20-318.01)*0.064+6.15-I20</f>
        <v>-60.182639999999992</v>
      </c>
      <c r="L20" s="26">
        <f t="shared" si="0"/>
        <v>-60.182639999999992</v>
      </c>
      <c r="M20" s="26">
        <f t="shared" si="1"/>
        <v>2290.18264</v>
      </c>
      <c r="N20" s="25"/>
    </row>
    <row r="21" spans="1:14" ht="24.95" customHeight="1" x14ac:dyDescent="0.25">
      <c r="A21" s="42">
        <v>16</v>
      </c>
      <c r="B21" s="25" t="s">
        <v>174</v>
      </c>
      <c r="C21" s="25" t="s">
        <v>175</v>
      </c>
      <c r="D21" s="25" t="s">
        <v>176</v>
      </c>
      <c r="E21" s="25" t="s">
        <v>177</v>
      </c>
      <c r="F21" s="25">
        <v>15</v>
      </c>
      <c r="G21" s="26">
        <v>2978</v>
      </c>
      <c r="H21" s="26">
        <v>2978</v>
      </c>
      <c r="I21" s="26">
        <v>145.35</v>
      </c>
      <c r="J21" s="26"/>
      <c r="K21" s="26">
        <f t="shared" si="2"/>
        <v>43.510592000000031</v>
      </c>
      <c r="L21" s="26">
        <f t="shared" si="0"/>
        <v>43.510592000000031</v>
      </c>
      <c r="M21" s="26">
        <f t="shared" si="1"/>
        <v>2934.4894079999999</v>
      </c>
      <c r="N21" s="25"/>
    </row>
    <row r="22" spans="1:14" ht="24.95" customHeight="1" x14ac:dyDescent="0.25">
      <c r="A22" s="42">
        <v>17</v>
      </c>
      <c r="B22" s="25" t="s">
        <v>118</v>
      </c>
      <c r="C22" s="25" t="s">
        <v>178</v>
      </c>
      <c r="D22" s="25" t="s">
        <v>179</v>
      </c>
      <c r="E22" s="25" t="s">
        <v>180</v>
      </c>
      <c r="F22" s="25">
        <v>15</v>
      </c>
      <c r="G22" s="26">
        <v>3570</v>
      </c>
      <c r="H22" s="26">
        <v>3570</v>
      </c>
      <c r="I22" s="26">
        <v>107.4</v>
      </c>
      <c r="J22" s="26"/>
      <c r="K22" s="26">
        <f t="shared" si="2"/>
        <v>145.870192</v>
      </c>
      <c r="L22" s="26">
        <f t="shared" si="0"/>
        <v>145.870192</v>
      </c>
      <c r="M22" s="26">
        <f t="shared" si="1"/>
        <v>3424.1298080000001</v>
      </c>
      <c r="N22" s="25"/>
    </row>
    <row r="23" spans="1:14" ht="24.95" customHeight="1" x14ac:dyDescent="0.25">
      <c r="A23" s="42">
        <v>18</v>
      </c>
      <c r="B23" s="25" t="s">
        <v>165</v>
      </c>
      <c r="C23" s="25" t="s">
        <v>166</v>
      </c>
      <c r="D23" s="25" t="s">
        <v>390</v>
      </c>
      <c r="E23" s="25" t="s">
        <v>140</v>
      </c>
      <c r="F23" s="25">
        <v>15</v>
      </c>
      <c r="G23" s="26">
        <v>4276</v>
      </c>
      <c r="H23" s="26">
        <v>4276</v>
      </c>
      <c r="I23" s="26"/>
      <c r="J23" s="26"/>
      <c r="K23" s="26">
        <f>(H23-2699.14)*0.1088+158.55-I23</f>
        <v>330.112368</v>
      </c>
      <c r="L23" s="26">
        <f>K23</f>
        <v>330.112368</v>
      </c>
      <c r="M23" s="26">
        <f>(H23-L23)</f>
        <v>3945.8876319999999</v>
      </c>
      <c r="N23" s="25"/>
    </row>
    <row r="24" spans="1:14" ht="24.95" customHeight="1" x14ac:dyDescent="0.25">
      <c r="A24" s="42">
        <v>19</v>
      </c>
      <c r="B24" s="25" t="s">
        <v>459</v>
      </c>
      <c r="C24" s="25" t="s">
        <v>460</v>
      </c>
      <c r="D24" s="25" t="s">
        <v>461</v>
      </c>
      <c r="E24" s="25" t="s">
        <v>191</v>
      </c>
      <c r="F24" s="25"/>
      <c r="G24" s="26">
        <v>3707</v>
      </c>
      <c r="H24" s="26">
        <v>3707</v>
      </c>
      <c r="I24" s="26"/>
      <c r="J24" s="26"/>
      <c r="K24" s="26">
        <v>268.175792</v>
      </c>
      <c r="L24" s="26">
        <v>268.175792</v>
      </c>
      <c r="M24" s="26">
        <f>H24-L24</f>
        <v>3438.824208</v>
      </c>
      <c r="N24" s="25"/>
    </row>
    <row r="25" spans="1:14" x14ac:dyDescent="0.25">
      <c r="G25" s="29"/>
      <c r="H25" s="29"/>
      <c r="I25" s="29"/>
      <c r="J25" s="29"/>
      <c r="K25" s="29"/>
      <c r="L25" s="29"/>
      <c r="M25" s="29"/>
    </row>
    <row r="26" spans="1:14" ht="15.75" thickBot="1" x14ac:dyDescent="0.3">
      <c r="A26" s="65" t="s">
        <v>451</v>
      </c>
      <c r="B26" s="65"/>
      <c r="C26" s="65"/>
      <c r="D26" s="65"/>
      <c r="E26" s="65"/>
      <c r="F26" s="46"/>
      <c r="G26" s="47">
        <f>SUM(G8:G24)</f>
        <v>62789</v>
      </c>
      <c r="H26" s="47">
        <f>SUM(H8:H24)</f>
        <v>62789</v>
      </c>
      <c r="I26" s="47">
        <f>SUM(I8:I23)</f>
        <v>1191.1500000000001</v>
      </c>
      <c r="J26" s="47"/>
      <c r="K26" s="47">
        <f>SUM(K8:K23)</f>
        <v>3419.7695120000003</v>
      </c>
      <c r="L26" s="47">
        <f>SUM(L8:L23)</f>
        <v>3419.7695120000003</v>
      </c>
      <c r="M26" s="47">
        <f>SUM(M8:M24)</f>
        <v>59101.054696000007</v>
      </c>
    </row>
    <row r="27" spans="1:14" x14ac:dyDescent="0.25">
      <c r="G27" s="29"/>
      <c r="H27" s="29"/>
      <c r="I27" s="29"/>
      <c r="J27" s="29"/>
      <c r="K27" s="29"/>
      <c r="L27" s="29"/>
      <c r="M27" s="29"/>
    </row>
    <row r="28" spans="1:14" x14ac:dyDescent="0.25">
      <c r="K28" s="22"/>
      <c r="M28" s="22"/>
    </row>
    <row r="29" spans="1:14" x14ac:dyDescent="0.25">
      <c r="K29" s="22"/>
      <c r="M29" s="22"/>
    </row>
    <row r="30" spans="1:14" x14ac:dyDescent="0.25">
      <c r="K30" s="22"/>
      <c r="M30" s="22"/>
    </row>
    <row r="31" spans="1:14" x14ac:dyDescent="0.25">
      <c r="K31" s="22"/>
      <c r="M31" s="22"/>
    </row>
    <row r="32" spans="1:14" x14ac:dyDescent="0.25">
      <c r="K32" s="22"/>
      <c r="M32" s="22"/>
    </row>
    <row r="33" spans="2:13" x14ac:dyDescent="0.25">
      <c r="K33" s="22"/>
      <c r="M33" s="22"/>
    </row>
    <row r="34" spans="2:13" x14ac:dyDescent="0.25">
      <c r="B34" s="59" t="s">
        <v>398</v>
      </c>
      <c r="C34" s="59"/>
      <c r="D34" s="8"/>
      <c r="E34" s="59" t="s">
        <v>399</v>
      </c>
      <c r="F34" s="59"/>
      <c r="G34" s="59"/>
      <c r="H34" s="8"/>
      <c r="I34" s="8"/>
      <c r="J34" s="59" t="s">
        <v>365</v>
      </c>
      <c r="K34" s="59"/>
      <c r="L34" s="59"/>
      <c r="M34" s="22"/>
    </row>
    <row r="35" spans="2:13" x14ac:dyDescent="0.25">
      <c r="B35" s="60" t="s">
        <v>128</v>
      </c>
      <c r="C35" s="60"/>
      <c r="D35" s="8"/>
      <c r="E35" s="60" t="s">
        <v>129</v>
      </c>
      <c r="F35" s="60"/>
      <c r="G35" s="60"/>
      <c r="H35" s="8"/>
      <c r="I35" s="8"/>
      <c r="J35" s="60" t="s">
        <v>130</v>
      </c>
      <c r="K35" s="60"/>
      <c r="L35" s="60"/>
      <c r="M35" s="22"/>
    </row>
    <row r="36" spans="2:13" x14ac:dyDescent="0.25">
      <c r="M36" s="22"/>
    </row>
  </sheetData>
  <mergeCells count="10">
    <mergeCell ref="D1:N2"/>
    <mergeCell ref="D3:N3"/>
    <mergeCell ref="D4:N4"/>
    <mergeCell ref="B34:C34"/>
    <mergeCell ref="E34:G34"/>
    <mergeCell ref="E35:G35"/>
    <mergeCell ref="J34:L34"/>
    <mergeCell ref="J35:L35"/>
    <mergeCell ref="B35:C35"/>
    <mergeCell ref="A26:E26"/>
  </mergeCells>
  <pageMargins left="0.25" right="0.25" top="0.75" bottom="0.75" header="0.3" footer="0.3"/>
  <pageSetup paperSize="14" scale="75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270A1-7A6A-4A13-BE85-C1F5A9D9A641}">
  <dimension ref="A1:K30"/>
  <sheetViews>
    <sheetView topLeftCell="A16" workbookViewId="0">
      <selection activeCell="H14" sqref="H14"/>
    </sheetView>
  </sheetViews>
  <sheetFormatPr baseColWidth="10" defaultRowHeight="15" x14ac:dyDescent="0.25"/>
  <cols>
    <col min="1" max="1" width="8.42578125" customWidth="1"/>
    <col min="2" max="2" width="23.42578125" customWidth="1"/>
    <col min="3" max="3" width="21.28515625" customWidth="1"/>
    <col min="4" max="4" width="24.5703125" customWidth="1"/>
    <col min="5" max="5" width="15.5703125" customWidth="1"/>
    <col min="6" max="6" width="15.85546875" customWidth="1"/>
    <col min="9" max="9" width="19.28515625" customWidth="1"/>
    <col min="10" max="10" width="13.28515625" customWidth="1"/>
    <col min="11" max="11" width="37.28515625" customWidth="1"/>
  </cols>
  <sheetData>
    <row r="1" spans="1:11" x14ac:dyDescent="0.25">
      <c r="D1" s="90" t="s">
        <v>1</v>
      </c>
      <c r="E1" s="90"/>
      <c r="F1" s="90"/>
      <c r="G1" s="90"/>
      <c r="H1" s="90"/>
      <c r="I1" s="90"/>
      <c r="J1" s="90"/>
      <c r="K1" s="90"/>
    </row>
    <row r="2" spans="1:11" x14ac:dyDescent="0.25">
      <c r="D2" s="90"/>
      <c r="E2" s="90"/>
      <c r="F2" s="90"/>
      <c r="G2" s="90"/>
      <c r="H2" s="90"/>
      <c r="I2" s="90"/>
      <c r="J2" s="90"/>
      <c r="K2" s="90"/>
    </row>
    <row r="3" spans="1:11" ht="21" x14ac:dyDescent="0.35">
      <c r="D3" s="89" t="s">
        <v>182</v>
      </c>
      <c r="E3" s="89"/>
      <c r="F3" s="89"/>
      <c r="G3" s="89"/>
      <c r="H3" s="89"/>
      <c r="I3" s="89"/>
      <c r="J3" s="89"/>
      <c r="K3" s="89"/>
    </row>
    <row r="4" spans="1:11" ht="3" customHeight="1" x14ac:dyDescent="0.25">
      <c r="D4" s="91"/>
      <c r="E4" s="91"/>
      <c r="F4" s="91"/>
      <c r="G4" s="91"/>
      <c r="H4" s="91"/>
      <c r="I4" s="91"/>
      <c r="J4" s="91"/>
      <c r="K4" s="91"/>
    </row>
    <row r="5" spans="1:11" x14ac:dyDescent="0.25">
      <c r="D5" s="88" t="s">
        <v>452</v>
      </c>
      <c r="E5" s="88"/>
      <c r="F5" s="88"/>
      <c r="G5" s="88"/>
      <c r="H5" s="88"/>
      <c r="I5" s="88"/>
      <c r="J5" s="88"/>
      <c r="K5" s="88"/>
    </row>
    <row r="6" spans="1:11" x14ac:dyDescent="0.25">
      <c r="D6" s="93"/>
      <c r="E6" s="93"/>
      <c r="F6" s="93"/>
      <c r="G6" s="93"/>
      <c r="H6" s="93"/>
      <c r="I6" s="93"/>
      <c r="J6" s="93"/>
      <c r="K6" s="93"/>
    </row>
    <row r="7" spans="1:11" x14ac:dyDescent="0.25">
      <c r="A7" s="92" t="s">
        <v>212</v>
      </c>
      <c r="B7" s="92"/>
      <c r="C7" s="92"/>
      <c r="D7" s="92"/>
      <c r="E7" s="92"/>
      <c r="F7" s="92"/>
      <c r="G7" s="92"/>
      <c r="H7" s="92"/>
      <c r="I7" s="92"/>
      <c r="J7" s="92"/>
      <c r="K7" s="92"/>
    </row>
    <row r="8" spans="1:11" ht="39" customHeight="1" x14ac:dyDescent="0.25">
      <c r="A8" s="44" t="s">
        <v>433</v>
      </c>
      <c r="B8" s="44" t="s">
        <v>449</v>
      </c>
      <c r="C8" s="44" t="s">
        <v>435</v>
      </c>
      <c r="D8" s="44" t="s">
        <v>28</v>
      </c>
      <c r="E8" s="44" t="s">
        <v>29</v>
      </c>
      <c r="F8" s="45" t="s">
        <v>442</v>
      </c>
      <c r="G8" s="45" t="s">
        <v>443</v>
      </c>
      <c r="H8" s="44" t="s">
        <v>448</v>
      </c>
      <c r="I8" s="45" t="s">
        <v>34</v>
      </c>
      <c r="J8" s="45" t="s">
        <v>450</v>
      </c>
      <c r="K8" s="44" t="s">
        <v>81</v>
      </c>
    </row>
    <row r="9" spans="1:11" ht="27.95" customHeight="1" x14ac:dyDescent="0.25">
      <c r="A9" s="42">
        <v>1</v>
      </c>
      <c r="B9" s="25" t="s">
        <v>82</v>
      </c>
      <c r="C9" s="25" t="s">
        <v>184</v>
      </c>
      <c r="D9" s="25" t="s">
        <v>161</v>
      </c>
      <c r="E9" s="33" t="s">
        <v>185</v>
      </c>
      <c r="F9" s="26">
        <v>3728</v>
      </c>
      <c r="G9" s="26"/>
      <c r="H9" s="26"/>
      <c r="I9" s="26"/>
      <c r="J9" s="26">
        <v>3728</v>
      </c>
      <c r="K9" s="25"/>
    </row>
    <row r="10" spans="1:11" ht="27.95" customHeight="1" x14ac:dyDescent="0.25">
      <c r="A10" s="42">
        <v>2</v>
      </c>
      <c r="B10" s="25" t="s">
        <v>186</v>
      </c>
      <c r="C10" s="25" t="s">
        <v>152</v>
      </c>
      <c r="D10" s="25" t="s">
        <v>187</v>
      </c>
      <c r="E10" s="25" t="s">
        <v>160</v>
      </c>
      <c r="F10" s="26">
        <v>2470</v>
      </c>
      <c r="G10" s="26"/>
      <c r="H10" s="26"/>
      <c r="I10" s="26"/>
      <c r="J10" s="26">
        <v>2470</v>
      </c>
      <c r="K10" s="25"/>
    </row>
    <row r="11" spans="1:11" ht="27.95" customHeight="1" x14ac:dyDescent="0.25">
      <c r="A11" s="42">
        <v>3</v>
      </c>
      <c r="B11" s="25" t="s">
        <v>188</v>
      </c>
      <c r="C11" s="25" t="s">
        <v>189</v>
      </c>
      <c r="D11" s="25" t="s">
        <v>190</v>
      </c>
      <c r="E11" s="25" t="s">
        <v>191</v>
      </c>
      <c r="F11" s="26">
        <v>4046</v>
      </c>
      <c r="G11" s="26"/>
      <c r="H11" s="26"/>
      <c r="I11" s="26"/>
      <c r="J11" s="26">
        <v>4046</v>
      </c>
      <c r="K11" s="25"/>
    </row>
    <row r="12" spans="1:11" ht="27.95" customHeight="1" x14ac:dyDescent="0.25">
      <c r="A12" s="42">
        <v>4</v>
      </c>
      <c r="B12" s="25" t="s">
        <v>192</v>
      </c>
      <c r="C12" s="25" t="s">
        <v>193</v>
      </c>
      <c r="D12" s="25" t="s">
        <v>194</v>
      </c>
      <c r="E12" s="25" t="s">
        <v>140</v>
      </c>
      <c r="F12" s="26">
        <v>4830</v>
      </c>
      <c r="G12" s="26"/>
      <c r="H12" s="26"/>
      <c r="I12" s="26"/>
      <c r="J12" s="26">
        <v>4830</v>
      </c>
      <c r="K12" s="25"/>
    </row>
    <row r="13" spans="1:11" ht="27.95" customHeight="1" x14ac:dyDescent="0.25">
      <c r="A13" s="42">
        <v>5</v>
      </c>
      <c r="B13" s="25" t="s">
        <v>109</v>
      </c>
      <c r="C13" s="25" t="s">
        <v>195</v>
      </c>
      <c r="D13" s="25" t="s">
        <v>196</v>
      </c>
      <c r="E13" s="25" t="s">
        <v>160</v>
      </c>
      <c r="F13" s="26">
        <v>2711</v>
      </c>
      <c r="G13" s="26"/>
      <c r="H13" s="26"/>
      <c r="I13" s="26"/>
      <c r="J13" s="26">
        <v>2711</v>
      </c>
      <c r="K13" s="25"/>
    </row>
    <row r="14" spans="1:11" ht="27.95" customHeight="1" x14ac:dyDescent="0.25">
      <c r="A14" s="42">
        <v>6</v>
      </c>
      <c r="B14" s="25" t="s">
        <v>188</v>
      </c>
      <c r="C14" s="25" t="s">
        <v>189</v>
      </c>
      <c r="D14" s="25" t="s">
        <v>197</v>
      </c>
      <c r="E14" s="25" t="s">
        <v>160</v>
      </c>
      <c r="F14" s="26">
        <v>3694</v>
      </c>
      <c r="G14" s="26"/>
      <c r="H14" s="26"/>
      <c r="I14" s="26"/>
      <c r="J14" s="26">
        <v>3694</v>
      </c>
      <c r="K14" s="25"/>
    </row>
    <row r="15" spans="1:11" ht="27.95" customHeight="1" x14ac:dyDescent="0.25">
      <c r="A15" s="42">
        <v>7</v>
      </c>
      <c r="B15" s="25" t="s">
        <v>198</v>
      </c>
      <c r="C15" s="25" t="s">
        <v>95</v>
      </c>
      <c r="D15" s="25" t="s">
        <v>199</v>
      </c>
      <c r="E15" s="25" t="s">
        <v>200</v>
      </c>
      <c r="F15" s="26">
        <v>5686</v>
      </c>
      <c r="G15" s="26"/>
      <c r="H15" s="26"/>
      <c r="I15" s="26"/>
      <c r="J15" s="26">
        <v>5686</v>
      </c>
      <c r="K15" s="25"/>
    </row>
    <row r="16" spans="1:11" ht="27.95" customHeight="1" x14ac:dyDescent="0.25">
      <c r="A16" s="43">
        <v>8</v>
      </c>
      <c r="B16" s="41" t="s">
        <v>201</v>
      </c>
      <c r="C16" s="41" t="s">
        <v>202</v>
      </c>
      <c r="D16" s="41" t="s">
        <v>203</v>
      </c>
      <c r="E16" s="41" t="s">
        <v>160</v>
      </c>
      <c r="F16" s="54">
        <v>2640</v>
      </c>
      <c r="G16" s="54"/>
      <c r="H16" s="54"/>
      <c r="I16" s="54"/>
      <c r="J16" s="54">
        <v>2640</v>
      </c>
      <c r="K16" s="41"/>
    </row>
    <row r="17" spans="1:11" x14ac:dyDescent="0.25">
      <c r="A17" s="92" t="s">
        <v>204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</row>
    <row r="18" spans="1:11" ht="27.95" customHeight="1" x14ac:dyDescent="0.25">
      <c r="A18" s="55">
        <v>9</v>
      </c>
      <c r="B18" s="52" t="s">
        <v>205</v>
      </c>
      <c r="C18" s="52" t="s">
        <v>147</v>
      </c>
      <c r="D18" s="52" t="s">
        <v>168</v>
      </c>
      <c r="E18" s="52" t="s">
        <v>206</v>
      </c>
      <c r="F18" s="53">
        <v>2098</v>
      </c>
      <c r="G18" s="53"/>
      <c r="H18" s="53"/>
      <c r="I18" s="53"/>
      <c r="J18" s="53">
        <v>2098</v>
      </c>
      <c r="K18" s="52"/>
    </row>
    <row r="19" spans="1:11" ht="27.95" customHeight="1" x14ac:dyDescent="0.25">
      <c r="A19" s="42">
        <v>10</v>
      </c>
      <c r="B19" s="25" t="s">
        <v>116</v>
      </c>
      <c r="C19" s="25" t="s">
        <v>150</v>
      </c>
      <c r="D19" s="25" t="s">
        <v>207</v>
      </c>
      <c r="E19" s="33" t="s">
        <v>208</v>
      </c>
      <c r="F19" s="26">
        <v>2881</v>
      </c>
      <c r="G19" s="26"/>
      <c r="H19" s="26"/>
      <c r="I19" s="26"/>
      <c r="J19" s="26">
        <v>2881</v>
      </c>
      <c r="K19" s="25"/>
    </row>
    <row r="20" spans="1:11" ht="27.95" customHeight="1" x14ac:dyDescent="0.25">
      <c r="A20" s="42">
        <v>11</v>
      </c>
      <c r="B20" s="25" t="s">
        <v>198</v>
      </c>
      <c r="C20" s="25" t="s">
        <v>95</v>
      </c>
      <c r="D20" s="25" t="s">
        <v>209</v>
      </c>
      <c r="E20" s="25" t="s">
        <v>160</v>
      </c>
      <c r="F20" s="26">
        <v>3510</v>
      </c>
      <c r="G20" s="26"/>
      <c r="H20" s="26"/>
      <c r="I20" s="26"/>
      <c r="J20" s="26">
        <v>3510</v>
      </c>
      <c r="K20" s="25"/>
    </row>
    <row r="21" spans="1:11" ht="27.95" customHeight="1" x14ac:dyDescent="0.25">
      <c r="A21" s="42">
        <v>12</v>
      </c>
      <c r="B21" s="25" t="s">
        <v>210</v>
      </c>
      <c r="C21" s="25" t="s">
        <v>99</v>
      </c>
      <c r="D21" s="25" t="s">
        <v>211</v>
      </c>
      <c r="E21" s="25" t="s">
        <v>93</v>
      </c>
      <c r="F21" s="26">
        <v>4806</v>
      </c>
      <c r="G21" s="26"/>
      <c r="H21" s="26"/>
      <c r="I21" s="26"/>
      <c r="J21" s="26">
        <v>4806</v>
      </c>
      <c r="K21" s="25"/>
    </row>
    <row r="22" spans="1:11" ht="15.75" thickBot="1" x14ac:dyDescent="0.3">
      <c r="A22" s="65" t="s">
        <v>451</v>
      </c>
      <c r="B22" s="65"/>
      <c r="C22" s="65"/>
      <c r="D22" s="65"/>
      <c r="E22" s="46"/>
      <c r="F22" s="47">
        <f>SUM(F9:F21)</f>
        <v>43100</v>
      </c>
      <c r="G22" s="47"/>
      <c r="H22" s="47"/>
      <c r="I22" s="47"/>
      <c r="J22" s="47">
        <f>SUM(J9:J21)</f>
        <v>43100</v>
      </c>
    </row>
    <row r="23" spans="1:11" x14ac:dyDescent="0.25">
      <c r="F23" s="29"/>
      <c r="G23" s="29"/>
      <c r="H23" s="29"/>
      <c r="I23" s="29"/>
      <c r="J23" s="29"/>
    </row>
    <row r="24" spans="1:11" x14ac:dyDescent="0.25">
      <c r="F24" s="29"/>
      <c r="G24" s="29"/>
      <c r="H24" s="29"/>
      <c r="I24" s="29"/>
      <c r="J24" s="29"/>
    </row>
    <row r="25" spans="1:11" x14ac:dyDescent="0.25">
      <c r="F25" s="29"/>
      <c r="G25" s="29"/>
      <c r="H25" s="29"/>
      <c r="I25" s="29"/>
      <c r="J25" s="29"/>
    </row>
    <row r="26" spans="1:11" x14ac:dyDescent="0.25">
      <c r="F26" s="29"/>
      <c r="G26" s="29"/>
      <c r="H26" s="29"/>
      <c r="I26" s="29"/>
      <c r="J26" s="29"/>
    </row>
    <row r="27" spans="1:11" x14ac:dyDescent="0.25">
      <c r="F27" s="29"/>
      <c r="G27" s="29"/>
      <c r="H27" s="29"/>
      <c r="I27" s="29"/>
      <c r="J27" s="29"/>
    </row>
    <row r="29" spans="1:11" x14ac:dyDescent="0.25">
      <c r="B29" s="59" t="s">
        <v>398</v>
      </c>
      <c r="C29" s="59"/>
      <c r="D29" s="8"/>
      <c r="E29" s="59" t="s">
        <v>399</v>
      </c>
      <c r="F29" s="59"/>
      <c r="G29" s="59"/>
      <c r="H29" s="8"/>
      <c r="I29" s="59" t="s">
        <v>365</v>
      </c>
      <c r="J29" s="59"/>
      <c r="K29" s="59"/>
    </row>
    <row r="30" spans="1:11" x14ac:dyDescent="0.25">
      <c r="B30" s="60" t="s">
        <v>128</v>
      </c>
      <c r="C30" s="60"/>
      <c r="D30" s="8"/>
      <c r="E30" s="60" t="s">
        <v>403</v>
      </c>
      <c r="F30" s="60"/>
      <c r="G30" s="60"/>
      <c r="H30" s="8"/>
      <c r="I30" s="60" t="s">
        <v>130</v>
      </c>
      <c r="J30" s="60"/>
      <c r="K30" s="60"/>
    </row>
  </sheetData>
  <mergeCells count="14">
    <mergeCell ref="D1:K2"/>
    <mergeCell ref="D3:K3"/>
    <mergeCell ref="D4:K4"/>
    <mergeCell ref="A17:K17"/>
    <mergeCell ref="A7:K7"/>
    <mergeCell ref="D6:K6"/>
    <mergeCell ref="D5:K5"/>
    <mergeCell ref="I29:K29"/>
    <mergeCell ref="I30:K30"/>
    <mergeCell ref="A22:D22"/>
    <mergeCell ref="B29:C29"/>
    <mergeCell ref="E29:G29"/>
    <mergeCell ref="E30:G30"/>
    <mergeCell ref="B30:C30"/>
  </mergeCells>
  <pageMargins left="0.25" right="0.25" top="0.75" bottom="0.75" header="0.3" footer="0.3"/>
  <pageSetup paperSize="14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AFF6-17F6-4BAC-A086-EE9CCE06E8E2}">
  <dimension ref="A1:N70"/>
  <sheetViews>
    <sheetView workbookViewId="0">
      <selection activeCell="A61" sqref="A1:N61"/>
    </sheetView>
  </sheetViews>
  <sheetFormatPr baseColWidth="10" defaultRowHeight="15" x14ac:dyDescent="0.25"/>
  <cols>
    <col min="1" max="1" width="7.42578125" customWidth="1"/>
    <col min="2" max="2" width="18.7109375" customWidth="1"/>
    <col min="3" max="3" width="18.140625" customWidth="1"/>
    <col min="4" max="4" width="22.7109375" customWidth="1"/>
    <col min="5" max="5" width="29.5703125" customWidth="1"/>
    <col min="6" max="6" width="9.7109375" customWidth="1"/>
    <col min="7" max="8" width="12.5703125" bestFit="1" customWidth="1"/>
    <col min="9" max="9" width="10.28515625" customWidth="1"/>
    <col min="10" max="10" width="9.85546875" customWidth="1"/>
    <col min="11" max="11" width="11.28515625" customWidth="1"/>
    <col min="12" max="12" width="13.85546875" customWidth="1"/>
    <col min="13" max="13" width="12.5703125" bestFit="1" customWidth="1"/>
    <col min="14" max="14" width="29.85546875" customWidth="1"/>
  </cols>
  <sheetData>
    <row r="1" spans="1:14" ht="21" x14ac:dyDescent="0.35">
      <c r="C1" s="89" t="s">
        <v>1</v>
      </c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14" ht="23.25" x14ac:dyDescent="0.35">
      <c r="C2" s="72" t="s">
        <v>368</v>
      </c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3" spans="1:14" x14ac:dyDescent="0.25">
      <c r="C3" s="88" t="s">
        <v>71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1:14" ht="6.75" customHeight="1" x14ac:dyDescent="0.25"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 hidden="1" x14ac:dyDescent="0.25"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30" x14ac:dyDescent="0.25">
      <c r="A7" s="44" t="s">
        <v>433</v>
      </c>
      <c r="B7" s="45" t="s">
        <v>453</v>
      </c>
      <c r="C7" s="45" t="s">
        <v>435</v>
      </c>
      <c r="D7" s="44" t="s">
        <v>28</v>
      </c>
      <c r="E7" s="44" t="s">
        <v>4</v>
      </c>
      <c r="F7" s="45" t="s">
        <v>437</v>
      </c>
      <c r="G7" s="45" t="s">
        <v>438</v>
      </c>
      <c r="H7" s="45" t="s">
        <v>454</v>
      </c>
      <c r="I7" s="44" t="s">
        <v>455</v>
      </c>
      <c r="J7" s="44" t="s">
        <v>7</v>
      </c>
      <c r="K7" s="44" t="s">
        <v>79</v>
      </c>
      <c r="L7" s="45" t="s">
        <v>9</v>
      </c>
      <c r="M7" s="45" t="s">
        <v>456</v>
      </c>
      <c r="N7" s="44" t="s">
        <v>81</v>
      </c>
    </row>
    <row r="8" spans="1:14" ht="27.95" customHeight="1" x14ac:dyDescent="0.25">
      <c r="A8" s="42">
        <v>1</v>
      </c>
      <c r="B8" s="25" t="s">
        <v>217</v>
      </c>
      <c r="C8" s="25" t="s">
        <v>181</v>
      </c>
      <c r="D8" s="25" t="s">
        <v>214</v>
      </c>
      <c r="E8" s="25" t="s">
        <v>218</v>
      </c>
      <c r="F8" s="25">
        <v>15</v>
      </c>
      <c r="G8" s="26">
        <v>3531</v>
      </c>
      <c r="H8" s="26">
        <v>3531</v>
      </c>
      <c r="I8" s="26"/>
      <c r="J8" s="26"/>
      <c r="K8" s="26"/>
      <c r="L8" s="26">
        <f>K8</f>
        <v>0</v>
      </c>
      <c r="M8" s="26">
        <f>H8-L8</f>
        <v>3531</v>
      </c>
      <c r="N8" s="25"/>
    </row>
    <row r="9" spans="1:14" ht="27.95" customHeight="1" x14ac:dyDescent="0.25">
      <c r="A9" s="42">
        <v>2</v>
      </c>
      <c r="B9" s="25" t="s">
        <v>219</v>
      </c>
      <c r="C9" s="25" t="s">
        <v>220</v>
      </c>
      <c r="D9" s="25" t="s">
        <v>221</v>
      </c>
      <c r="E9" s="25" t="s">
        <v>222</v>
      </c>
      <c r="F9" s="25">
        <v>15</v>
      </c>
      <c r="G9" s="26">
        <v>2726</v>
      </c>
      <c r="H9" s="26">
        <v>2726</v>
      </c>
      <c r="I9" s="26"/>
      <c r="J9" s="26"/>
      <c r="K9" s="26"/>
      <c r="L9" s="26">
        <f t="shared" ref="L9:L56" si="0">K9</f>
        <v>0</v>
      </c>
      <c r="M9" s="26">
        <f t="shared" ref="M9:M42" si="1">H9-L9</f>
        <v>2726</v>
      </c>
      <c r="N9" s="25"/>
    </row>
    <row r="10" spans="1:14" ht="27.95" customHeight="1" x14ac:dyDescent="0.25">
      <c r="A10" s="42">
        <v>3</v>
      </c>
      <c r="B10" s="25" t="s">
        <v>98</v>
      </c>
      <c r="C10" s="25" t="s">
        <v>170</v>
      </c>
      <c r="D10" s="25" t="s">
        <v>223</v>
      </c>
      <c r="E10" s="25" t="s">
        <v>169</v>
      </c>
      <c r="F10" s="25">
        <v>7</v>
      </c>
      <c r="G10" s="26">
        <v>1873.2</v>
      </c>
      <c r="H10" s="26">
        <v>1873.2</v>
      </c>
      <c r="I10" s="26"/>
      <c r="J10" s="26"/>
      <c r="K10" s="26"/>
      <c r="L10" s="26">
        <f t="shared" si="0"/>
        <v>0</v>
      </c>
      <c r="M10" s="26">
        <f t="shared" si="1"/>
        <v>1873.2</v>
      </c>
      <c r="N10" s="25"/>
    </row>
    <row r="11" spans="1:14" ht="27.95" customHeight="1" x14ac:dyDescent="0.25">
      <c r="A11" s="42">
        <v>4</v>
      </c>
      <c r="B11" s="25" t="s">
        <v>224</v>
      </c>
      <c r="C11" s="25" t="s">
        <v>150</v>
      </c>
      <c r="D11" s="25" t="s">
        <v>225</v>
      </c>
      <c r="E11" s="25" t="s">
        <v>226</v>
      </c>
      <c r="F11" s="25">
        <v>15</v>
      </c>
      <c r="G11" s="26">
        <v>3436</v>
      </c>
      <c r="H11" s="26">
        <v>3436</v>
      </c>
      <c r="I11" s="26"/>
      <c r="J11" s="26"/>
      <c r="K11" s="26"/>
      <c r="L11" s="26">
        <f t="shared" si="0"/>
        <v>0</v>
      </c>
      <c r="M11" s="26">
        <f t="shared" si="1"/>
        <v>3436</v>
      </c>
      <c r="N11" s="25"/>
    </row>
    <row r="12" spans="1:14" ht="27.95" customHeight="1" x14ac:dyDescent="0.25">
      <c r="A12" s="42">
        <v>5</v>
      </c>
      <c r="B12" s="25" t="s">
        <v>227</v>
      </c>
      <c r="C12" s="25" t="s">
        <v>228</v>
      </c>
      <c r="D12" s="25" t="s">
        <v>229</v>
      </c>
      <c r="E12" s="25" t="s">
        <v>230</v>
      </c>
      <c r="F12" s="25">
        <v>15</v>
      </c>
      <c r="G12" s="26">
        <v>1664</v>
      </c>
      <c r="H12" s="26">
        <v>1664</v>
      </c>
      <c r="I12" s="26"/>
      <c r="J12" s="26"/>
      <c r="K12" s="26"/>
      <c r="L12" s="26">
        <f t="shared" si="0"/>
        <v>0</v>
      </c>
      <c r="M12" s="26">
        <f t="shared" si="1"/>
        <v>1664</v>
      </c>
      <c r="N12" s="25"/>
    </row>
    <row r="13" spans="1:14" ht="27.95" customHeight="1" x14ac:dyDescent="0.25">
      <c r="A13" s="42">
        <v>6</v>
      </c>
      <c r="B13" s="25" t="s">
        <v>231</v>
      </c>
      <c r="C13" s="25" t="s">
        <v>158</v>
      </c>
      <c r="D13" s="25" t="s">
        <v>232</v>
      </c>
      <c r="E13" s="25" t="s">
        <v>226</v>
      </c>
      <c r="F13" s="25">
        <v>15</v>
      </c>
      <c r="G13" s="26">
        <v>3187</v>
      </c>
      <c r="H13" s="26">
        <v>3187</v>
      </c>
      <c r="I13" s="26"/>
      <c r="J13" s="26"/>
      <c r="K13" s="26"/>
      <c r="L13" s="26">
        <f t="shared" si="0"/>
        <v>0</v>
      </c>
      <c r="M13" s="26">
        <f t="shared" si="1"/>
        <v>3187</v>
      </c>
      <c r="N13" s="25"/>
    </row>
    <row r="14" spans="1:14" ht="27.95" customHeight="1" x14ac:dyDescent="0.25">
      <c r="A14" s="42">
        <v>7</v>
      </c>
      <c r="B14" s="25" t="s">
        <v>235</v>
      </c>
      <c r="C14" s="25" t="s">
        <v>233</v>
      </c>
      <c r="D14" s="25" t="s">
        <v>371</v>
      </c>
      <c r="E14" s="25" t="s">
        <v>234</v>
      </c>
      <c r="F14" s="25">
        <v>15</v>
      </c>
      <c r="G14" s="26">
        <v>3812</v>
      </c>
      <c r="H14" s="26">
        <v>3812</v>
      </c>
      <c r="I14" s="26"/>
      <c r="J14" s="26"/>
      <c r="K14" s="26"/>
      <c r="L14" s="26">
        <f t="shared" si="0"/>
        <v>0</v>
      </c>
      <c r="M14" s="26">
        <f t="shared" si="1"/>
        <v>3812</v>
      </c>
      <c r="N14" s="25"/>
    </row>
    <row r="15" spans="1:14" ht="27.95" customHeight="1" x14ac:dyDescent="0.25">
      <c r="A15" s="42">
        <v>8</v>
      </c>
      <c r="B15" s="25" t="s">
        <v>150</v>
      </c>
      <c r="C15" s="25" t="s">
        <v>236</v>
      </c>
      <c r="D15" s="25" t="s">
        <v>237</v>
      </c>
      <c r="E15" s="25" t="s">
        <v>238</v>
      </c>
      <c r="F15" s="25">
        <v>15</v>
      </c>
      <c r="G15" s="26">
        <v>3214</v>
      </c>
      <c r="H15" s="26">
        <v>3214</v>
      </c>
      <c r="I15" s="26"/>
      <c r="J15" s="26"/>
      <c r="K15" s="26"/>
      <c r="L15" s="26">
        <f t="shared" si="0"/>
        <v>0</v>
      </c>
      <c r="M15" s="26">
        <f t="shared" si="1"/>
        <v>3214</v>
      </c>
      <c r="N15" s="25"/>
    </row>
    <row r="16" spans="1:14" ht="27.95" customHeight="1" x14ac:dyDescent="0.25">
      <c r="A16" s="42">
        <v>9</v>
      </c>
      <c r="B16" s="25" t="s">
        <v>239</v>
      </c>
      <c r="C16" s="25" t="s">
        <v>88</v>
      </c>
      <c r="D16" s="25" t="s">
        <v>240</v>
      </c>
      <c r="E16" s="25" t="s">
        <v>241</v>
      </c>
      <c r="F16" s="25">
        <v>15</v>
      </c>
      <c r="G16" s="26">
        <v>3811</v>
      </c>
      <c r="H16" s="26">
        <v>3811</v>
      </c>
      <c r="I16" s="26"/>
      <c r="J16" s="26"/>
      <c r="K16" s="26"/>
      <c r="L16" s="26">
        <f t="shared" si="0"/>
        <v>0</v>
      </c>
      <c r="M16" s="26">
        <f t="shared" si="1"/>
        <v>3811</v>
      </c>
      <c r="N16" s="25"/>
    </row>
    <row r="17" spans="1:14" ht="27.95" customHeight="1" x14ac:dyDescent="0.25">
      <c r="A17" s="42">
        <v>10</v>
      </c>
      <c r="B17" s="25" t="s">
        <v>198</v>
      </c>
      <c r="C17" s="25" t="s">
        <v>242</v>
      </c>
      <c r="D17" s="25" t="s">
        <v>255</v>
      </c>
      <c r="E17" s="25" t="s">
        <v>245</v>
      </c>
      <c r="F17" s="25">
        <v>15</v>
      </c>
      <c r="G17" s="26">
        <v>3671</v>
      </c>
      <c r="H17" s="26">
        <v>3671</v>
      </c>
      <c r="I17" s="26"/>
      <c r="J17" s="26"/>
      <c r="K17" s="26"/>
      <c r="L17" s="26">
        <f t="shared" si="0"/>
        <v>0</v>
      </c>
      <c r="M17" s="26">
        <f t="shared" si="1"/>
        <v>3671</v>
      </c>
      <c r="N17" s="25"/>
    </row>
    <row r="18" spans="1:14" ht="27.95" customHeight="1" x14ac:dyDescent="0.25">
      <c r="A18" s="42">
        <v>11</v>
      </c>
      <c r="B18" s="25" t="s">
        <v>150</v>
      </c>
      <c r="C18" s="25" t="s">
        <v>243</v>
      </c>
      <c r="D18" s="25" t="s">
        <v>244</v>
      </c>
      <c r="E18" s="25" t="s">
        <v>246</v>
      </c>
      <c r="F18" s="25">
        <v>15</v>
      </c>
      <c r="G18" s="26">
        <v>3855</v>
      </c>
      <c r="H18" s="26">
        <v>3855</v>
      </c>
      <c r="I18" s="26"/>
      <c r="J18" s="26"/>
      <c r="K18" s="26"/>
      <c r="L18" s="26">
        <f t="shared" si="0"/>
        <v>0</v>
      </c>
      <c r="M18" s="26">
        <f t="shared" si="1"/>
        <v>3855</v>
      </c>
      <c r="N18" s="25"/>
    </row>
    <row r="19" spans="1:14" ht="27.95" customHeight="1" x14ac:dyDescent="0.25">
      <c r="A19" s="42">
        <v>12</v>
      </c>
      <c r="B19" s="25" t="s">
        <v>98</v>
      </c>
      <c r="C19" s="25" t="s">
        <v>247</v>
      </c>
      <c r="D19" s="25" t="s">
        <v>372</v>
      </c>
      <c r="E19" s="25" t="s">
        <v>248</v>
      </c>
      <c r="F19" s="25">
        <v>15</v>
      </c>
      <c r="G19" s="26">
        <v>3348</v>
      </c>
      <c r="H19" s="26">
        <v>3348</v>
      </c>
      <c r="I19" s="26"/>
      <c r="J19" s="26"/>
      <c r="K19" s="26"/>
      <c r="L19" s="26">
        <f t="shared" si="0"/>
        <v>0</v>
      </c>
      <c r="M19" s="26">
        <f t="shared" si="1"/>
        <v>3348</v>
      </c>
      <c r="N19" s="25"/>
    </row>
    <row r="20" spans="1:14" ht="27.95" customHeight="1" x14ac:dyDescent="0.25">
      <c r="A20" s="42">
        <v>13</v>
      </c>
      <c r="B20" s="25" t="s">
        <v>188</v>
      </c>
      <c r="C20" s="25" t="s">
        <v>188</v>
      </c>
      <c r="D20" s="25" t="s">
        <v>249</v>
      </c>
      <c r="E20" s="25" t="s">
        <v>250</v>
      </c>
      <c r="F20" s="25">
        <v>15</v>
      </c>
      <c r="G20" s="26">
        <v>3894</v>
      </c>
      <c r="H20" s="26">
        <v>3894</v>
      </c>
      <c r="I20" s="26"/>
      <c r="J20" s="26"/>
      <c r="K20" s="26"/>
      <c r="L20" s="26">
        <f t="shared" si="0"/>
        <v>0</v>
      </c>
      <c r="M20" s="26">
        <f t="shared" si="1"/>
        <v>3894</v>
      </c>
      <c r="N20" s="25"/>
    </row>
    <row r="21" spans="1:14" ht="27.95" customHeight="1" x14ac:dyDescent="0.25">
      <c r="A21" s="42">
        <v>14</v>
      </c>
      <c r="B21" s="25" t="s">
        <v>251</v>
      </c>
      <c r="C21" s="25" t="s">
        <v>252</v>
      </c>
      <c r="D21" s="25" t="s">
        <v>253</v>
      </c>
      <c r="E21" s="25" t="s">
        <v>254</v>
      </c>
      <c r="F21" s="25">
        <v>15</v>
      </c>
      <c r="G21" s="26">
        <v>3245</v>
      </c>
      <c r="H21" s="26">
        <v>3245</v>
      </c>
      <c r="I21" s="26"/>
      <c r="J21" s="26"/>
      <c r="K21" s="26"/>
      <c r="L21" s="26">
        <f t="shared" si="0"/>
        <v>0</v>
      </c>
      <c r="M21" s="26">
        <f t="shared" si="1"/>
        <v>3245</v>
      </c>
      <c r="N21" s="25"/>
    </row>
    <row r="22" spans="1:14" ht="27.95" customHeight="1" x14ac:dyDescent="0.25">
      <c r="A22" s="42">
        <v>15</v>
      </c>
      <c r="B22" s="25" t="s">
        <v>178</v>
      </c>
      <c r="C22" s="25" t="s">
        <v>102</v>
      </c>
      <c r="D22" s="25" t="s">
        <v>255</v>
      </c>
      <c r="E22" s="25" t="s">
        <v>256</v>
      </c>
      <c r="F22" s="25">
        <v>15</v>
      </c>
      <c r="G22" s="26">
        <v>3677</v>
      </c>
      <c r="H22" s="26">
        <v>3677</v>
      </c>
      <c r="I22" s="26"/>
      <c r="J22" s="26"/>
      <c r="K22" s="26"/>
      <c r="L22" s="26">
        <f t="shared" si="0"/>
        <v>0</v>
      </c>
      <c r="M22" s="26">
        <f t="shared" si="1"/>
        <v>3677</v>
      </c>
      <c r="N22" s="25"/>
    </row>
    <row r="23" spans="1:14" ht="27.95" customHeight="1" x14ac:dyDescent="0.25">
      <c r="A23" s="42">
        <v>16</v>
      </c>
      <c r="B23" s="25" t="s">
        <v>257</v>
      </c>
      <c r="C23" s="25" t="s">
        <v>258</v>
      </c>
      <c r="D23" s="25" t="s">
        <v>259</v>
      </c>
      <c r="E23" s="25" t="s">
        <v>260</v>
      </c>
      <c r="F23" s="25">
        <v>15</v>
      </c>
      <c r="G23" s="26">
        <v>3569</v>
      </c>
      <c r="H23" s="26">
        <v>3569</v>
      </c>
      <c r="I23" s="26"/>
      <c r="J23" s="26"/>
      <c r="K23" s="26"/>
      <c r="L23" s="26">
        <f t="shared" si="0"/>
        <v>0</v>
      </c>
      <c r="M23" s="26">
        <f t="shared" si="1"/>
        <v>3569</v>
      </c>
      <c r="N23" s="25"/>
    </row>
    <row r="24" spans="1:14" ht="27.95" customHeight="1" x14ac:dyDescent="0.25">
      <c r="A24" s="42">
        <v>17</v>
      </c>
      <c r="B24" s="25" t="s">
        <v>85</v>
      </c>
      <c r="C24" s="25" t="s">
        <v>261</v>
      </c>
      <c r="D24" s="25" t="s">
        <v>262</v>
      </c>
      <c r="E24" s="25" t="s">
        <v>263</v>
      </c>
      <c r="F24" s="25">
        <v>15</v>
      </c>
      <c r="G24" s="26">
        <v>3432</v>
      </c>
      <c r="H24" s="26">
        <v>3432</v>
      </c>
      <c r="I24" s="26"/>
      <c r="J24" s="26"/>
      <c r="K24" s="26"/>
      <c r="L24" s="26">
        <f t="shared" si="0"/>
        <v>0</v>
      </c>
      <c r="M24" s="26">
        <f t="shared" si="1"/>
        <v>3432</v>
      </c>
      <c r="N24" s="25"/>
    </row>
    <row r="25" spans="1:14" ht="27.95" customHeight="1" x14ac:dyDescent="0.25">
      <c r="A25" s="42">
        <v>18</v>
      </c>
      <c r="B25" s="25" t="s">
        <v>141</v>
      </c>
      <c r="C25" s="25" t="s">
        <v>102</v>
      </c>
      <c r="D25" s="25" t="s">
        <v>264</v>
      </c>
      <c r="E25" s="25" t="s">
        <v>263</v>
      </c>
      <c r="F25" s="25">
        <v>15</v>
      </c>
      <c r="G25" s="26">
        <v>2488</v>
      </c>
      <c r="H25" s="26">
        <v>2488</v>
      </c>
      <c r="I25" s="26"/>
      <c r="J25" s="26"/>
      <c r="K25" s="26"/>
      <c r="L25" s="26">
        <f t="shared" si="0"/>
        <v>0</v>
      </c>
      <c r="M25" s="26">
        <f t="shared" si="1"/>
        <v>2488</v>
      </c>
      <c r="N25" s="25"/>
    </row>
    <row r="26" spans="1:14" ht="27.95" customHeight="1" x14ac:dyDescent="0.25">
      <c r="A26" s="42">
        <v>19</v>
      </c>
      <c r="B26" s="25" t="s">
        <v>265</v>
      </c>
      <c r="C26" s="25" t="s">
        <v>158</v>
      </c>
      <c r="D26" s="25" t="s">
        <v>266</v>
      </c>
      <c r="E26" s="25" t="s">
        <v>263</v>
      </c>
      <c r="F26" s="25">
        <v>15</v>
      </c>
      <c r="G26" s="26">
        <v>3432</v>
      </c>
      <c r="H26" s="26">
        <v>3432</v>
      </c>
      <c r="I26" s="26"/>
      <c r="J26" s="26"/>
      <c r="K26" s="26"/>
      <c r="L26" s="26">
        <f t="shared" si="0"/>
        <v>0</v>
      </c>
      <c r="M26" s="26">
        <f t="shared" si="1"/>
        <v>3432</v>
      </c>
      <c r="N26" s="25"/>
    </row>
    <row r="27" spans="1:14" ht="27.95" customHeight="1" x14ac:dyDescent="0.25">
      <c r="A27" s="42">
        <v>20</v>
      </c>
      <c r="B27" s="25" t="s">
        <v>267</v>
      </c>
      <c r="C27" s="25" t="s">
        <v>268</v>
      </c>
      <c r="D27" s="25" t="s">
        <v>269</v>
      </c>
      <c r="E27" s="25" t="s">
        <v>270</v>
      </c>
      <c r="F27" s="25">
        <v>15</v>
      </c>
      <c r="G27" s="26">
        <v>6653</v>
      </c>
      <c r="H27" s="26">
        <v>6653</v>
      </c>
      <c r="I27" s="26"/>
      <c r="J27" s="26"/>
      <c r="K27" s="26"/>
      <c r="L27" s="26">
        <f t="shared" si="0"/>
        <v>0</v>
      </c>
      <c r="M27" s="26">
        <f t="shared" si="1"/>
        <v>6653</v>
      </c>
      <c r="N27" s="25"/>
    </row>
    <row r="28" spans="1:14" ht="27.95" customHeight="1" x14ac:dyDescent="0.25">
      <c r="A28" s="42">
        <v>21</v>
      </c>
      <c r="B28" s="25" t="s">
        <v>98</v>
      </c>
      <c r="C28" s="25" t="s">
        <v>271</v>
      </c>
      <c r="D28" s="25" t="s">
        <v>272</v>
      </c>
      <c r="E28" s="25" t="s">
        <v>273</v>
      </c>
      <c r="F28" s="25">
        <v>15</v>
      </c>
      <c r="G28" s="26">
        <v>3894</v>
      </c>
      <c r="H28" s="26">
        <v>3894</v>
      </c>
      <c r="I28" s="26"/>
      <c r="J28" s="26"/>
      <c r="K28" s="26"/>
      <c r="L28" s="26">
        <f t="shared" si="0"/>
        <v>0</v>
      </c>
      <c r="M28" s="26">
        <f t="shared" si="1"/>
        <v>3894</v>
      </c>
      <c r="N28" s="25"/>
    </row>
    <row r="29" spans="1:14" ht="27.95" customHeight="1" x14ac:dyDescent="0.25">
      <c r="A29" s="42">
        <v>22</v>
      </c>
      <c r="B29" s="25" t="s">
        <v>274</v>
      </c>
      <c r="C29" s="25" t="s">
        <v>275</v>
      </c>
      <c r="D29" s="25" t="s">
        <v>276</v>
      </c>
      <c r="E29" s="25" t="s">
        <v>263</v>
      </c>
      <c r="F29" s="25">
        <v>15</v>
      </c>
      <c r="G29" s="26">
        <v>3192</v>
      </c>
      <c r="H29" s="26">
        <v>3192</v>
      </c>
      <c r="I29" s="26"/>
      <c r="J29" s="26"/>
      <c r="K29" s="26"/>
      <c r="L29" s="26">
        <f t="shared" si="0"/>
        <v>0</v>
      </c>
      <c r="M29" s="26">
        <f t="shared" si="1"/>
        <v>3192</v>
      </c>
      <c r="N29" s="25"/>
    </row>
    <row r="30" spans="1:14" ht="27.95" customHeight="1" x14ac:dyDescent="0.25">
      <c r="A30" s="42">
        <v>23</v>
      </c>
      <c r="B30" s="25" t="s">
        <v>277</v>
      </c>
      <c r="C30" s="25" t="s">
        <v>278</v>
      </c>
      <c r="D30" s="25" t="s">
        <v>279</v>
      </c>
      <c r="E30" s="25" t="s">
        <v>280</v>
      </c>
      <c r="F30" s="25">
        <v>15</v>
      </c>
      <c r="G30" s="26">
        <v>6625</v>
      </c>
      <c r="H30" s="26">
        <v>6625</v>
      </c>
      <c r="I30" s="26"/>
      <c r="J30" s="26"/>
      <c r="K30" s="26"/>
      <c r="L30" s="26">
        <f t="shared" si="0"/>
        <v>0</v>
      </c>
      <c r="M30" s="26">
        <f t="shared" si="1"/>
        <v>6625</v>
      </c>
      <c r="N30" s="25"/>
    </row>
    <row r="31" spans="1:14" ht="27.95" customHeight="1" x14ac:dyDescent="0.25">
      <c r="A31" s="42">
        <v>24</v>
      </c>
      <c r="B31" s="25" t="s">
        <v>102</v>
      </c>
      <c r="C31" s="25" t="s">
        <v>281</v>
      </c>
      <c r="D31" s="25" t="s">
        <v>282</v>
      </c>
      <c r="E31" s="25" t="s">
        <v>283</v>
      </c>
      <c r="F31" s="25">
        <v>15</v>
      </c>
      <c r="G31" s="26">
        <v>2080</v>
      </c>
      <c r="H31" s="26">
        <v>2080</v>
      </c>
      <c r="I31" s="26"/>
      <c r="J31" s="26"/>
      <c r="K31" s="26"/>
      <c r="L31" s="26">
        <f t="shared" si="0"/>
        <v>0</v>
      </c>
      <c r="M31" s="26">
        <f t="shared" si="1"/>
        <v>2080</v>
      </c>
      <c r="N31" s="25"/>
    </row>
    <row r="32" spans="1:14" ht="27.95" customHeight="1" x14ac:dyDescent="0.25">
      <c r="A32" s="42">
        <v>25</v>
      </c>
      <c r="B32" s="25" t="s">
        <v>98</v>
      </c>
      <c r="C32" s="25" t="s">
        <v>111</v>
      </c>
      <c r="D32" s="25" t="s">
        <v>179</v>
      </c>
      <c r="E32" s="25" t="s">
        <v>284</v>
      </c>
      <c r="F32" s="25">
        <v>15</v>
      </c>
      <c r="G32" s="26">
        <v>3120</v>
      </c>
      <c r="H32" s="26">
        <v>3120</v>
      </c>
      <c r="I32" s="26"/>
      <c r="J32" s="26"/>
      <c r="K32" s="26"/>
      <c r="L32" s="26">
        <f t="shared" si="0"/>
        <v>0</v>
      </c>
      <c r="M32" s="26">
        <f t="shared" si="1"/>
        <v>3120</v>
      </c>
      <c r="N32" s="25"/>
    </row>
    <row r="33" spans="1:14" ht="27.95" customHeight="1" x14ac:dyDescent="0.25">
      <c r="A33" s="42">
        <v>26</v>
      </c>
      <c r="B33" s="25" t="s">
        <v>88</v>
      </c>
      <c r="C33" s="25" t="s">
        <v>174</v>
      </c>
      <c r="D33" s="25" t="s">
        <v>285</v>
      </c>
      <c r="E33" s="25" t="s">
        <v>250</v>
      </c>
      <c r="F33" s="25">
        <v>15</v>
      </c>
      <c r="G33" s="26">
        <v>3744</v>
      </c>
      <c r="H33" s="26">
        <v>3744</v>
      </c>
      <c r="I33" s="26"/>
      <c r="J33" s="26"/>
      <c r="K33" s="26"/>
      <c r="L33" s="26">
        <f t="shared" si="0"/>
        <v>0</v>
      </c>
      <c r="M33" s="26">
        <f t="shared" si="1"/>
        <v>3744</v>
      </c>
      <c r="N33" s="25"/>
    </row>
    <row r="34" spans="1:14" ht="27.95" customHeight="1" x14ac:dyDescent="0.25">
      <c r="A34" s="42">
        <v>27</v>
      </c>
      <c r="B34" s="25" t="s">
        <v>188</v>
      </c>
      <c r="C34" s="25" t="s">
        <v>188</v>
      </c>
      <c r="D34" s="25" t="s">
        <v>286</v>
      </c>
      <c r="E34" s="25" t="s">
        <v>287</v>
      </c>
      <c r="F34" s="25">
        <v>15</v>
      </c>
      <c r="G34" s="26">
        <v>3569</v>
      </c>
      <c r="H34" s="26">
        <v>3569</v>
      </c>
      <c r="I34" s="26"/>
      <c r="J34" s="26"/>
      <c r="K34" s="26"/>
      <c r="L34" s="26">
        <f t="shared" si="0"/>
        <v>0</v>
      </c>
      <c r="M34" s="26">
        <f t="shared" si="1"/>
        <v>3569</v>
      </c>
      <c r="N34" s="25"/>
    </row>
    <row r="35" spans="1:14" ht="27.95" customHeight="1" x14ac:dyDescent="0.25">
      <c r="A35" s="42">
        <v>28</v>
      </c>
      <c r="B35" s="25" t="s">
        <v>288</v>
      </c>
      <c r="C35" s="25"/>
      <c r="D35" s="25" t="s">
        <v>289</v>
      </c>
      <c r="E35" s="25" t="s">
        <v>290</v>
      </c>
      <c r="F35" s="25">
        <v>15</v>
      </c>
      <c r="G35" s="26">
        <v>3316</v>
      </c>
      <c r="H35" s="26">
        <v>3316</v>
      </c>
      <c r="I35" s="26"/>
      <c r="J35" s="26"/>
      <c r="K35" s="26"/>
      <c r="L35" s="26">
        <f t="shared" si="0"/>
        <v>0</v>
      </c>
      <c r="M35" s="26">
        <f t="shared" si="1"/>
        <v>3316</v>
      </c>
      <c r="N35" s="25"/>
    </row>
    <row r="36" spans="1:14" ht="27.95" customHeight="1" x14ac:dyDescent="0.25">
      <c r="A36" s="42">
        <v>29</v>
      </c>
      <c r="B36" s="25" t="s">
        <v>124</v>
      </c>
      <c r="C36" s="25" t="s">
        <v>125</v>
      </c>
      <c r="D36" s="25" t="s">
        <v>291</v>
      </c>
      <c r="E36" s="25" t="s">
        <v>297</v>
      </c>
      <c r="F36" s="25">
        <v>10</v>
      </c>
      <c r="G36" s="26">
        <v>2536.66</v>
      </c>
      <c r="H36" s="26">
        <v>2536.66</v>
      </c>
      <c r="I36" s="26"/>
      <c r="J36" s="26"/>
      <c r="K36" s="26"/>
      <c r="L36" s="26">
        <f t="shared" si="0"/>
        <v>0</v>
      </c>
      <c r="M36" s="26">
        <f t="shared" si="1"/>
        <v>2536.66</v>
      </c>
      <c r="N36" s="25"/>
    </row>
    <row r="37" spans="1:14" ht="27.95" customHeight="1" x14ac:dyDescent="0.25">
      <c r="A37" s="42">
        <v>30</v>
      </c>
      <c r="B37" s="25" t="s">
        <v>147</v>
      </c>
      <c r="C37" s="25" t="s">
        <v>292</v>
      </c>
      <c r="D37" s="25" t="s">
        <v>293</v>
      </c>
      <c r="E37" s="25" t="s">
        <v>295</v>
      </c>
      <c r="F37" s="25">
        <v>15</v>
      </c>
      <c r="G37" s="26">
        <v>3500</v>
      </c>
      <c r="H37" s="26">
        <v>3500</v>
      </c>
      <c r="I37" s="26"/>
      <c r="J37" s="26"/>
      <c r="K37" s="26"/>
      <c r="L37" s="26">
        <f t="shared" si="0"/>
        <v>0</v>
      </c>
      <c r="M37" s="26">
        <f t="shared" si="1"/>
        <v>3500</v>
      </c>
      <c r="N37" s="25"/>
    </row>
    <row r="38" spans="1:14" ht="27.95" customHeight="1" x14ac:dyDescent="0.25">
      <c r="A38" s="42">
        <v>31</v>
      </c>
      <c r="B38" s="25" t="s">
        <v>257</v>
      </c>
      <c r="C38" s="25" t="s">
        <v>258</v>
      </c>
      <c r="D38" s="25" t="s">
        <v>294</v>
      </c>
      <c r="E38" s="25" t="s">
        <v>373</v>
      </c>
      <c r="F38" s="25">
        <v>15</v>
      </c>
      <c r="G38" s="26">
        <v>4500</v>
      </c>
      <c r="H38" s="26">
        <v>4500</v>
      </c>
      <c r="I38" s="26"/>
      <c r="J38" s="26"/>
      <c r="K38" s="26"/>
      <c r="L38" s="26">
        <f t="shared" si="0"/>
        <v>0</v>
      </c>
      <c r="M38" s="26">
        <f t="shared" si="1"/>
        <v>4500</v>
      </c>
      <c r="N38" s="25"/>
    </row>
    <row r="39" spans="1:14" ht="27.95" customHeight="1" x14ac:dyDescent="0.25">
      <c r="A39" s="42">
        <v>32</v>
      </c>
      <c r="B39" s="25" t="s">
        <v>150</v>
      </c>
      <c r="C39" s="25" t="s">
        <v>243</v>
      </c>
      <c r="D39" s="25" t="s">
        <v>296</v>
      </c>
      <c r="E39" s="25" t="s">
        <v>250</v>
      </c>
      <c r="F39" s="25">
        <v>15</v>
      </c>
      <c r="G39" s="26">
        <v>3000</v>
      </c>
      <c r="H39" s="26">
        <v>3000</v>
      </c>
      <c r="I39" s="26"/>
      <c r="J39" s="26"/>
      <c r="K39" s="26"/>
      <c r="L39" s="26">
        <f t="shared" si="0"/>
        <v>0</v>
      </c>
      <c r="M39" s="26">
        <f t="shared" si="1"/>
        <v>3000</v>
      </c>
      <c r="N39" s="25"/>
    </row>
    <row r="40" spans="1:14" ht="27.95" customHeight="1" x14ac:dyDescent="0.25">
      <c r="A40" s="42">
        <v>33</v>
      </c>
      <c r="B40" s="25" t="s">
        <v>298</v>
      </c>
      <c r="C40" s="25" t="s">
        <v>299</v>
      </c>
      <c r="D40" s="25" t="s">
        <v>300</v>
      </c>
      <c r="E40" s="25" t="s">
        <v>301</v>
      </c>
      <c r="F40" s="25">
        <v>15</v>
      </c>
      <c r="G40" s="26">
        <v>4326</v>
      </c>
      <c r="H40" s="26">
        <v>4326</v>
      </c>
      <c r="I40" s="26"/>
      <c r="J40" s="26"/>
      <c r="K40" s="26"/>
      <c r="L40" s="26">
        <f t="shared" si="0"/>
        <v>0</v>
      </c>
      <c r="M40" s="26">
        <f t="shared" si="1"/>
        <v>4326</v>
      </c>
      <c r="N40" s="25"/>
    </row>
    <row r="41" spans="1:14" ht="27.95" customHeight="1" x14ac:dyDescent="0.25">
      <c r="A41" s="42">
        <v>34</v>
      </c>
      <c r="B41" s="25" t="s">
        <v>205</v>
      </c>
      <c r="C41" s="25" t="s">
        <v>278</v>
      </c>
      <c r="D41" s="25" t="s">
        <v>302</v>
      </c>
      <c r="E41" s="25" t="s">
        <v>303</v>
      </c>
      <c r="F41" s="25">
        <v>15</v>
      </c>
      <c r="G41" s="26">
        <v>3150</v>
      </c>
      <c r="H41" s="26">
        <v>3150</v>
      </c>
      <c r="I41" s="26"/>
      <c r="J41" s="26"/>
      <c r="K41" s="26"/>
      <c r="L41" s="26">
        <f t="shared" si="0"/>
        <v>0</v>
      </c>
      <c r="M41" s="26">
        <f t="shared" si="1"/>
        <v>3150</v>
      </c>
      <c r="N41" s="25"/>
    </row>
    <row r="42" spans="1:14" ht="27.95" customHeight="1" x14ac:dyDescent="0.25">
      <c r="A42" s="42">
        <v>35</v>
      </c>
      <c r="B42" s="25" t="s">
        <v>243</v>
      </c>
      <c r="C42" s="25" t="s">
        <v>277</v>
      </c>
      <c r="D42" s="25" t="s">
        <v>120</v>
      </c>
      <c r="E42" s="25" t="s">
        <v>374</v>
      </c>
      <c r="F42" s="25">
        <v>15</v>
      </c>
      <c r="G42" s="26">
        <v>3300</v>
      </c>
      <c r="H42" s="26">
        <v>3300</v>
      </c>
      <c r="I42" s="26"/>
      <c r="J42" s="26"/>
      <c r="K42" s="26"/>
      <c r="L42" s="26"/>
      <c r="M42" s="26">
        <f t="shared" si="1"/>
        <v>3300</v>
      </c>
      <c r="N42" s="25"/>
    </row>
    <row r="43" spans="1:14" ht="27.95" customHeight="1" x14ac:dyDescent="0.25">
      <c r="A43" s="42">
        <v>36</v>
      </c>
      <c r="B43" s="25" t="s">
        <v>102</v>
      </c>
      <c r="C43" s="25" t="s">
        <v>375</v>
      </c>
      <c r="D43" s="25" t="s">
        <v>376</v>
      </c>
      <c r="E43" s="25" t="s">
        <v>377</v>
      </c>
      <c r="F43" s="25">
        <v>15</v>
      </c>
      <c r="G43" s="26">
        <v>1971</v>
      </c>
      <c r="H43" s="26">
        <v>1971</v>
      </c>
      <c r="I43" s="26"/>
      <c r="J43" s="26"/>
      <c r="K43" s="26"/>
      <c r="L43" s="26"/>
      <c r="M43" s="26">
        <f t="shared" ref="M43:M48" si="2">H43-L43</f>
        <v>1971</v>
      </c>
      <c r="N43" s="25"/>
    </row>
    <row r="44" spans="1:14" ht="27.95" customHeight="1" x14ac:dyDescent="0.25">
      <c r="A44" s="42">
        <v>37</v>
      </c>
      <c r="B44" s="25" t="s">
        <v>102</v>
      </c>
      <c r="C44" s="25" t="s">
        <v>361</v>
      </c>
      <c r="D44" s="25" t="s">
        <v>378</v>
      </c>
      <c r="E44" s="25" t="s">
        <v>379</v>
      </c>
      <c r="F44" s="25">
        <v>15</v>
      </c>
      <c r="G44" s="26">
        <v>3683</v>
      </c>
      <c r="H44" s="26">
        <v>3683</v>
      </c>
      <c r="I44" s="26"/>
      <c r="J44" s="26"/>
      <c r="K44" s="26"/>
      <c r="L44" s="26"/>
      <c r="M44" s="26">
        <f t="shared" si="2"/>
        <v>3683</v>
      </c>
      <c r="N44" s="25"/>
    </row>
    <row r="45" spans="1:14" ht="27.95" customHeight="1" x14ac:dyDescent="0.25">
      <c r="A45" s="42">
        <v>38</v>
      </c>
      <c r="B45" s="25" t="s">
        <v>150</v>
      </c>
      <c r="C45" s="25" t="s">
        <v>101</v>
      </c>
      <c r="D45" s="25" t="s">
        <v>380</v>
      </c>
      <c r="E45" s="25" t="s">
        <v>381</v>
      </c>
      <c r="F45" s="25">
        <v>15</v>
      </c>
      <c r="G45" s="26">
        <v>4000</v>
      </c>
      <c r="H45" s="26">
        <v>4000</v>
      </c>
      <c r="I45" s="26"/>
      <c r="J45" s="26"/>
      <c r="K45" s="26"/>
      <c r="L45" s="26"/>
      <c r="M45" s="26">
        <f t="shared" si="2"/>
        <v>4000</v>
      </c>
      <c r="N45" s="25"/>
    </row>
    <row r="46" spans="1:14" ht="27.95" customHeight="1" x14ac:dyDescent="0.25">
      <c r="A46" s="42">
        <v>39</v>
      </c>
      <c r="B46" s="25" t="s">
        <v>382</v>
      </c>
      <c r="C46" s="25" t="s">
        <v>82</v>
      </c>
      <c r="D46" s="25" t="s">
        <v>415</v>
      </c>
      <c r="E46" s="25" t="s">
        <v>383</v>
      </c>
      <c r="F46" s="25">
        <v>15</v>
      </c>
      <c r="G46" s="26">
        <v>4914</v>
      </c>
      <c r="H46" s="26">
        <v>4914</v>
      </c>
      <c r="I46" s="26"/>
      <c r="J46" s="26"/>
      <c r="K46" s="26"/>
      <c r="L46" s="26"/>
      <c r="M46" s="26">
        <f t="shared" si="2"/>
        <v>4914</v>
      </c>
      <c r="N46" s="25"/>
    </row>
    <row r="47" spans="1:14" ht="27.95" customHeight="1" x14ac:dyDescent="0.25">
      <c r="A47" s="42">
        <v>40</v>
      </c>
      <c r="B47" s="25" t="s">
        <v>384</v>
      </c>
      <c r="C47" s="25" t="s">
        <v>343</v>
      </c>
      <c r="D47" s="25" t="s">
        <v>385</v>
      </c>
      <c r="E47" s="25" t="s">
        <v>386</v>
      </c>
      <c r="F47" s="25">
        <v>15</v>
      </c>
      <c r="G47" s="26">
        <v>3855</v>
      </c>
      <c r="H47" s="26">
        <v>3855</v>
      </c>
      <c r="I47" s="26"/>
      <c r="J47" s="26"/>
      <c r="K47" s="26"/>
      <c r="L47" s="26"/>
      <c r="M47" s="26">
        <f t="shared" si="2"/>
        <v>3855</v>
      </c>
      <c r="N47" s="25"/>
    </row>
    <row r="48" spans="1:14" ht="27.95" customHeight="1" x14ac:dyDescent="0.25">
      <c r="A48" s="42">
        <v>41</v>
      </c>
      <c r="B48" s="25" t="s">
        <v>387</v>
      </c>
      <c r="C48" s="25" t="s">
        <v>118</v>
      </c>
      <c r="D48" s="25" t="s">
        <v>388</v>
      </c>
      <c r="E48" s="25" t="s">
        <v>389</v>
      </c>
      <c r="F48" s="25">
        <v>15</v>
      </c>
      <c r="G48" s="26">
        <v>7000</v>
      </c>
      <c r="H48" s="26">
        <v>7000</v>
      </c>
      <c r="I48" s="26"/>
      <c r="J48" s="26"/>
      <c r="K48" s="26"/>
      <c r="L48" s="26"/>
      <c r="M48" s="26">
        <f t="shared" si="2"/>
        <v>7000</v>
      </c>
      <c r="N48" s="25"/>
    </row>
    <row r="49" spans="1:14" ht="27.95" customHeight="1" x14ac:dyDescent="0.25">
      <c r="A49" s="42">
        <v>42</v>
      </c>
      <c r="B49" s="25" t="s">
        <v>118</v>
      </c>
      <c r="C49" s="25" t="s">
        <v>181</v>
      </c>
      <c r="D49" s="25" t="s">
        <v>215</v>
      </c>
      <c r="E49" s="25" t="s">
        <v>391</v>
      </c>
      <c r="F49" s="25">
        <v>15</v>
      </c>
      <c r="G49" s="26">
        <v>1697</v>
      </c>
      <c r="H49" s="26">
        <v>1697</v>
      </c>
      <c r="I49" s="26"/>
      <c r="J49" s="26"/>
      <c r="K49" s="26"/>
      <c r="L49" s="26"/>
      <c r="M49" s="26">
        <f t="shared" ref="M49:M55" si="3">H49-L49</f>
        <v>1697</v>
      </c>
      <c r="N49" s="25"/>
    </row>
    <row r="50" spans="1:14" ht="27.95" customHeight="1" x14ac:dyDescent="0.25">
      <c r="A50" s="42">
        <v>43</v>
      </c>
      <c r="B50" s="25" t="s">
        <v>102</v>
      </c>
      <c r="C50" s="25" t="s">
        <v>292</v>
      </c>
      <c r="D50" s="25" t="s">
        <v>392</v>
      </c>
      <c r="E50" s="25" t="s">
        <v>393</v>
      </c>
      <c r="F50" s="25">
        <v>15</v>
      </c>
      <c r="G50" s="26">
        <v>2006</v>
      </c>
      <c r="H50" s="26">
        <v>2006</v>
      </c>
      <c r="I50" s="26"/>
      <c r="J50" s="26"/>
      <c r="K50" s="26"/>
      <c r="L50" s="26"/>
      <c r="M50" s="26">
        <f t="shared" si="3"/>
        <v>2006</v>
      </c>
      <c r="N50" s="25"/>
    </row>
    <row r="51" spans="1:14" ht="27.95" customHeight="1" x14ac:dyDescent="0.25">
      <c r="A51" s="42">
        <v>44</v>
      </c>
      <c r="B51" s="25" t="s">
        <v>394</v>
      </c>
      <c r="C51" s="25" t="s">
        <v>395</v>
      </c>
      <c r="D51" s="25" t="s">
        <v>396</v>
      </c>
      <c r="E51" s="25" t="s">
        <v>397</v>
      </c>
      <c r="F51" s="25">
        <v>15</v>
      </c>
      <c r="G51" s="26">
        <v>1292</v>
      </c>
      <c r="H51" s="26">
        <v>1292</v>
      </c>
      <c r="I51" s="26"/>
      <c r="J51" s="26"/>
      <c r="K51" s="26"/>
      <c r="L51" s="26"/>
      <c r="M51" s="26">
        <f t="shared" si="3"/>
        <v>1292</v>
      </c>
      <c r="N51" s="25"/>
    </row>
    <row r="52" spans="1:14" ht="27.95" customHeight="1" x14ac:dyDescent="0.25">
      <c r="A52" s="42">
        <v>45</v>
      </c>
      <c r="B52" s="25" t="s">
        <v>409</v>
      </c>
      <c r="C52" s="25" t="s">
        <v>410</v>
      </c>
      <c r="D52" s="25" t="s">
        <v>179</v>
      </c>
      <c r="E52" s="25" t="s">
        <v>414</v>
      </c>
      <c r="F52" s="25">
        <v>15</v>
      </c>
      <c r="G52" s="26">
        <v>7500</v>
      </c>
      <c r="H52" s="26">
        <v>7500</v>
      </c>
      <c r="I52" s="26"/>
      <c r="J52" s="26"/>
      <c r="K52" s="26"/>
      <c r="L52" s="26"/>
      <c r="M52" s="26">
        <f t="shared" si="3"/>
        <v>7500</v>
      </c>
      <c r="N52" s="25"/>
    </row>
    <row r="53" spans="1:14" ht="27.95" customHeight="1" x14ac:dyDescent="0.25">
      <c r="A53" s="42">
        <v>46</v>
      </c>
      <c r="B53" s="25" t="s">
        <v>411</v>
      </c>
      <c r="C53" s="25" t="s">
        <v>412</v>
      </c>
      <c r="D53" s="25" t="s">
        <v>413</v>
      </c>
      <c r="E53" s="25" t="s">
        <v>414</v>
      </c>
      <c r="F53" s="25">
        <v>15</v>
      </c>
      <c r="G53" s="26">
        <v>7500</v>
      </c>
      <c r="H53" s="26">
        <v>7500</v>
      </c>
      <c r="I53" s="26"/>
      <c r="J53" s="26"/>
      <c r="K53" s="26"/>
      <c r="L53" s="26"/>
      <c r="M53" s="26">
        <f t="shared" si="3"/>
        <v>7500</v>
      </c>
      <c r="N53" s="25"/>
    </row>
    <row r="54" spans="1:14" ht="27.95" customHeight="1" x14ac:dyDescent="0.25">
      <c r="A54" s="43">
        <v>47</v>
      </c>
      <c r="B54" s="41" t="s">
        <v>405</v>
      </c>
      <c r="C54" s="41" t="s">
        <v>406</v>
      </c>
      <c r="D54" s="41" t="s">
        <v>407</v>
      </c>
      <c r="E54" s="41" t="s">
        <v>254</v>
      </c>
      <c r="F54" s="41">
        <v>15</v>
      </c>
      <c r="G54" s="54">
        <v>2690</v>
      </c>
      <c r="H54" s="54">
        <v>2690</v>
      </c>
      <c r="I54" s="54"/>
      <c r="J54" s="54"/>
      <c r="K54" s="54"/>
      <c r="L54" s="54"/>
      <c r="M54" s="54">
        <f t="shared" si="3"/>
        <v>2690</v>
      </c>
      <c r="N54" s="41"/>
    </row>
    <row r="55" spans="1:14" ht="27.95" customHeight="1" x14ac:dyDescent="0.25">
      <c r="A55" s="42">
        <v>48</v>
      </c>
      <c r="B55" s="25" t="s">
        <v>90</v>
      </c>
      <c r="C55" s="25" t="s">
        <v>464</v>
      </c>
      <c r="D55" s="25" t="s">
        <v>272</v>
      </c>
      <c r="E55" s="25" t="s">
        <v>465</v>
      </c>
      <c r="F55" s="25">
        <v>15</v>
      </c>
      <c r="G55" s="26">
        <v>1839</v>
      </c>
      <c r="H55" s="26">
        <v>1839</v>
      </c>
      <c r="I55" s="26"/>
      <c r="J55" s="26"/>
      <c r="K55" s="26"/>
      <c r="L55" s="26"/>
      <c r="M55" s="26">
        <f t="shared" si="3"/>
        <v>1839</v>
      </c>
      <c r="N55" s="25"/>
    </row>
    <row r="56" spans="1:14" ht="15.75" thickBot="1" x14ac:dyDescent="0.3">
      <c r="A56" s="65" t="s">
        <v>457</v>
      </c>
      <c r="B56" s="65"/>
      <c r="C56" s="65"/>
      <c r="D56" s="65"/>
      <c r="E56" s="65"/>
      <c r="F56" s="56"/>
      <c r="G56" s="47">
        <f>SUM(G8:G55)</f>
        <v>172317.86</v>
      </c>
      <c r="H56" s="47">
        <f>SUM(H8:H55)</f>
        <v>172317.86</v>
      </c>
      <c r="I56" s="47">
        <f>SUM(I8:I41)</f>
        <v>0</v>
      </c>
      <c r="J56" s="47"/>
      <c r="K56" s="47">
        <f>SUM(K8:K41)</f>
        <v>0</v>
      </c>
      <c r="L56" s="47">
        <f t="shared" si="0"/>
        <v>0</v>
      </c>
      <c r="M56" s="47">
        <f>SUM(M8:M55)</f>
        <v>172317.86</v>
      </c>
    </row>
    <row r="57" spans="1:14" x14ac:dyDescent="0.25">
      <c r="K57" s="22"/>
      <c r="L57" s="22"/>
      <c r="M57" s="22"/>
    </row>
    <row r="58" spans="1:14" x14ac:dyDescent="0.25">
      <c r="K58" s="22"/>
      <c r="L58" s="22"/>
      <c r="M58" s="22"/>
    </row>
    <row r="59" spans="1:14" x14ac:dyDescent="0.25">
      <c r="B59" s="59" t="s">
        <v>398</v>
      </c>
      <c r="C59" s="59"/>
      <c r="D59" s="8"/>
      <c r="E59" s="59" t="s">
        <v>399</v>
      </c>
      <c r="F59" s="59"/>
      <c r="G59" s="8"/>
      <c r="H59" s="59" t="s">
        <v>365</v>
      </c>
      <c r="I59" s="59"/>
      <c r="J59" s="59"/>
      <c r="K59" s="59"/>
      <c r="L59" s="22"/>
      <c r="M59" s="22"/>
    </row>
    <row r="60" spans="1:14" x14ac:dyDescent="0.25">
      <c r="B60" s="60" t="s">
        <v>128</v>
      </c>
      <c r="C60" s="60"/>
      <c r="D60" s="8"/>
      <c r="E60" s="60" t="s">
        <v>129</v>
      </c>
      <c r="F60" s="60"/>
      <c r="G60" s="8"/>
      <c r="H60" s="60" t="s">
        <v>130</v>
      </c>
      <c r="I60" s="60"/>
      <c r="J60" s="60"/>
      <c r="K60" s="60"/>
      <c r="L60" s="22"/>
      <c r="M60" s="22"/>
    </row>
    <row r="61" spans="1:14" x14ac:dyDescent="0.25">
      <c r="K61" s="22"/>
      <c r="L61" s="22"/>
      <c r="M61" s="22"/>
    </row>
    <row r="62" spans="1:14" x14ac:dyDescent="0.25">
      <c r="K62" s="22"/>
      <c r="L62" s="22"/>
      <c r="M62" s="22"/>
    </row>
    <row r="63" spans="1:14" x14ac:dyDescent="0.25">
      <c r="K63" s="22"/>
      <c r="L63" s="22"/>
      <c r="M63" s="22"/>
    </row>
    <row r="64" spans="1:14" x14ac:dyDescent="0.25">
      <c r="K64" s="22"/>
      <c r="L64" s="22"/>
      <c r="M64" s="22"/>
    </row>
    <row r="65" spans="11:13" x14ac:dyDescent="0.25">
      <c r="K65" s="22"/>
      <c r="L65" s="22"/>
      <c r="M65" s="22"/>
    </row>
    <row r="66" spans="11:13" x14ac:dyDescent="0.25">
      <c r="K66" s="22"/>
      <c r="L66" s="22"/>
      <c r="M66" s="22"/>
    </row>
    <row r="67" spans="11:13" x14ac:dyDescent="0.25">
      <c r="K67" s="22"/>
      <c r="L67" s="22"/>
      <c r="M67" s="22"/>
    </row>
    <row r="68" spans="11:13" x14ac:dyDescent="0.25">
      <c r="K68" s="22"/>
      <c r="L68" s="22"/>
      <c r="M68" s="22"/>
    </row>
    <row r="69" spans="11:13" x14ac:dyDescent="0.25">
      <c r="K69" s="22"/>
      <c r="L69" s="22"/>
      <c r="M69" s="22"/>
    </row>
    <row r="70" spans="11:13" x14ac:dyDescent="0.25">
      <c r="K70" s="22"/>
      <c r="L70" s="22"/>
      <c r="M70" s="22"/>
    </row>
  </sheetData>
  <mergeCells count="10">
    <mergeCell ref="E60:F60"/>
    <mergeCell ref="H59:K59"/>
    <mergeCell ref="H60:K60"/>
    <mergeCell ref="B60:C60"/>
    <mergeCell ref="C1:N1"/>
    <mergeCell ref="C2:N2"/>
    <mergeCell ref="C3:N3"/>
    <mergeCell ref="A56:E56"/>
    <mergeCell ref="B59:C59"/>
    <mergeCell ref="E59:F59"/>
  </mergeCells>
  <pageMargins left="0.25" right="0.25" top="0.75" bottom="0.75" header="0.3" footer="0.3"/>
  <pageSetup paperSize="5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NOMINA DE BASE</vt:lpstr>
      <vt:lpstr>NOMINA PROTEC. CIVIL</vt:lpstr>
      <vt:lpstr>Nomina Regidores</vt:lpstr>
      <vt:lpstr>NOMINA DE SEGURIDAD PUB</vt:lpstr>
      <vt:lpstr>NOMINA EVENTUAL</vt:lpstr>
      <vt:lpstr>NOMINA PENSIONADOS</vt:lpstr>
      <vt:lpstr>NOMINA EVENTUAL 2</vt:lpstr>
      <vt:lpstr>'NOMINA DE BASE'!Área_de_impresión</vt:lpstr>
      <vt:lpstr>'NOMINA DE SEGURIDAD PUB'!Área_de_impresión</vt:lpstr>
      <vt:lpstr>'NOMINA EVENTUAL'!Área_de_impresión</vt:lpstr>
      <vt:lpstr>'NOMINA EVENTUAL 2'!Área_de_impresión</vt:lpstr>
      <vt:lpstr>'NOMINA PENSIONADOS'!Área_de_impresión</vt:lpstr>
      <vt:lpstr>'NOMINA PROTEC. CIVIL'!Área_de_impresión</vt:lpstr>
      <vt:lpstr>'Nomina Regidores'!Área_de_impresión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523336629902</dc:creator>
  <cp:lastModifiedBy>HP</cp:lastModifiedBy>
  <cp:lastPrinted>2021-11-19T21:43:46Z</cp:lastPrinted>
  <dcterms:created xsi:type="dcterms:W3CDTF">2021-10-03T21:44:33Z</dcterms:created>
  <dcterms:modified xsi:type="dcterms:W3CDTF">2023-08-09T20:32:53Z</dcterms:modified>
</cp:coreProperties>
</file>